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<sst xmlns="http://schemas.openxmlformats.org/spreadsheetml/2006/main" count="195" uniqueCount="71">
  <si>
    <t>US</t>
  </si>
  <si>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</si>
  <si>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</si>
  <si>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</si>
  <si>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</si>
  <si>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</si>
  <si>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</si>
  <si>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</si>
  <si>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</si>
  <si>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</si>
  <si>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</si>
  <si>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</si>
  <si>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</si>
  <si>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</si>
  <si>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</si>
  <si>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</si>
  <si>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</si>
  <si>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</si>
  <si>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</si>
  <si>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</si>
  <si>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</si>
  <si>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</si>
  <si>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</si>
  <si>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</si>
  <si>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</si>
  <si>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</si>
  <si>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</si>
  <si>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</si>
  <si>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</si>
  <si>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</si>
  <si>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</si>
  <si>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</si>
  <si>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</si>
  <si>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</si>
  <si>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</si>
  <si>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</si>
  <si>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</si>
  <si>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</si>
  <si>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</si>
  <si>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</si>
  <si>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</si>
  <si>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</si>
  <si>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</si>
  <si>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</si>
  <si>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</si>
  <si>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</si>
  <si>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</si>
  <si>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</si>
  <si>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</si>
  <si>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</si>
  <si>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</si>
  <si>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</si>
  <si>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</si>
  <si>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</si>
  <si>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</si>
  <si>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</si>
  <si>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</si>
  <si>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</si>
  <si>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</si>
  <si>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</si>
  <si>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</si>
  <si>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Graduation Rate - Two-Year Colleges - After Three Years (1999 IPEDS GRS)</t>
  </si>
  <si>
    <t>Graduation Rate - Four-Year Colleges - After Six Years (1999 IPEDS GRS)</t>
  </si>
  <si>
    <t>Freshmen at 4-year colleges returning their sophomore year (ACT 1999)</t>
  </si>
  <si>
    <t>Freshmen at 2-year colleges returning their sophomore year (ACT 1999)</t>
  </si>
  <si>
    <t>High School Graduation Rate - % 9th Graders Graduating 4 Years Later - 1998 - Mortenson</t>
  </si>
  <si>
    <t>College-Going Rate - 1998 - Mortenson</t>
  </si>
  <si>
    <t>Sources</t>
  </si>
  <si>
    <t>First-Time Freshmen One Year from HS - 4-Year Colleges - IPEDS 1998</t>
  </si>
  <si>
    <t>First-Time Freshmen One Year from HS - 2-Year Colleges  - IPEDS 1998</t>
  </si>
  <si>
    <t>Student Pipeline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</si>
</sst>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Summary!$V$1:$V$2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Summary!$W$1:$W$2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Summary!$X$1:$X$2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Summary!$Y$1:$Y$2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Summary!$Z$1:$Z$2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0724352"/>
        <c:axId val="29410305"/>
      </c:barChart>
      <c:catAx>
        <c:axId val="10724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0305"/>
        <c:crosses val="autoZero"/>
        <c:auto val="1"/>
        <c:lblOffset val="100"/>
        <c:noMultiLvlLbl val="0"/>
      </c:catAx>
      <c:valAx>
        <c:axId val="29410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24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</xdr:row>
      <xdr:rowOff>114300</xdr:rowOff>
    </xdr:from>
    <xdr:to>
      <xdr:col>27</xdr:col>
      <xdr:colOff>457200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2820650" y="14287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1" spans="1:26" ht="18">
      <c r="A1" s="19" t="s">
        <v>70</v>
      </c>
      <c r="U1" s="1" t="s">
        <v>1</v>
      </c>
      <c r="V1" s="1">
        <v>100</v>
      </c>
      <c r="W1" s="1">
        <v>66</v>
      </c>
      <c r="X1" s="2">
        <f>W1*0.55</f>
        <v>36.300000000000004</v>
      </c>
      <c r="Y1" s="2">
        <f>((0.3*X1)*0.57)+((0.7*X1)*0.7)</f>
        <v>23.9943</v>
      </c>
      <c r="Z1" s="2">
        <f>((0.3*X1)*0.14)+((0.7*X1)*0.38)</f>
        <v>11.1804</v>
      </c>
    </row>
    <row r="2" spans="21:26" ht="12.75">
      <c r="U2" s="1" t="s">
        <v>0</v>
      </c>
      <c r="V2" s="1">
        <v>100</v>
      </c>
      <c r="W2" s="1">
        <v>67</v>
      </c>
      <c r="X2" s="2">
        <f>W2*0.57</f>
        <v>38.19</v>
      </c>
      <c r="Y2" s="2">
        <f>((0.29*X2)*0.55)+((0.71*X2)*0.7)</f>
        <v>25.071734999999997</v>
      </c>
      <c r="Z2" s="2">
        <f>((0.3*X2)*0.27)+((0.7*X2)*0.52)</f>
        <v>16.99455</v>
      </c>
    </row>
    <row r="3" spans="1:26" ht="60">
      <c r="A3" s="3" t="s">
        <v>60</v>
      </c>
      <c r="B3" s="3" t="s">
        <v>52</v>
      </c>
      <c r="C3" s="3" t="s">
        <v>54</v>
      </c>
      <c r="D3" s="3" t="s">
        <v>55</v>
      </c>
      <c r="E3" s="3" t="s">
        <v>58</v>
      </c>
      <c r="F3" s="3" t="s">
        <v>56</v>
      </c>
      <c r="U3" s="1"/>
      <c r="V3" s="1"/>
      <c r="W3" s="1"/>
      <c r="X3" s="1"/>
      <c r="Y3" s="1"/>
      <c r="Z3" s="1"/>
    </row>
    <row r="5" spans="1:6" ht="12.75">
      <c r="A5" s="8" t="s">
        <v>22</v>
      </c>
      <c r="B5" s="8">
        <v>100</v>
      </c>
      <c r="C5" s="9">
        <v>74.99672121591885</v>
      </c>
      <c r="D5" s="9">
        <v>53.62066121002156</v>
      </c>
      <c r="E5" s="9">
        <v>41.562786006194834</v>
      </c>
      <c r="F5" s="9">
        <v>29.38761141066666</v>
      </c>
    </row>
    <row r="6" spans="1:6" ht="12.75">
      <c r="A6" s="8" t="s">
        <v>39</v>
      </c>
      <c r="B6" s="8">
        <v>100</v>
      </c>
      <c r="C6" s="9">
        <v>74.85843413531835</v>
      </c>
      <c r="D6" s="9">
        <v>46.61212450979826</v>
      </c>
      <c r="E6" s="9">
        <v>36.80674556844014</v>
      </c>
      <c r="F6" s="9">
        <v>26.907137659286605</v>
      </c>
    </row>
    <row r="7" spans="1:6" ht="12.75">
      <c r="A7" s="8" t="s">
        <v>35</v>
      </c>
      <c r="B7" s="8">
        <v>100</v>
      </c>
      <c r="C7" s="9">
        <v>84.49682683590208</v>
      </c>
      <c r="D7" s="9">
        <v>58.71546943852917</v>
      </c>
      <c r="E7" s="9">
        <v>43.15587003731894</v>
      </c>
      <c r="F7" s="9">
        <v>25.91601221866724</v>
      </c>
    </row>
    <row r="8" spans="1:6" ht="12.75">
      <c r="A8" s="8" t="s">
        <v>17</v>
      </c>
      <c r="B8" s="8">
        <v>100</v>
      </c>
      <c r="C8" s="9">
        <v>83.06874471426845</v>
      </c>
      <c r="D8" s="9">
        <v>50.022780244419906</v>
      </c>
      <c r="E8" s="9">
        <v>34.8875919538889</v>
      </c>
      <c r="F8" s="9">
        <v>25.904938109377788</v>
      </c>
    </row>
    <row r="9" spans="1:6" ht="12.75">
      <c r="A9" s="8" t="s">
        <v>40</v>
      </c>
      <c r="B9" s="8">
        <v>100</v>
      </c>
      <c r="C9" s="9">
        <v>68.60426103002852</v>
      </c>
      <c r="D9" s="9">
        <v>46.53398232039994</v>
      </c>
      <c r="E9" s="9">
        <v>37.04104992703836</v>
      </c>
      <c r="F9" s="9">
        <v>25.50267963268482</v>
      </c>
    </row>
    <row r="10" spans="1:6" ht="12.75">
      <c r="A10" s="8" t="s">
        <v>9</v>
      </c>
      <c r="B10" s="8">
        <v>100</v>
      </c>
      <c r="C10" s="9">
        <v>71.82326053834433</v>
      </c>
      <c r="D10" s="9">
        <v>46.584001220259765</v>
      </c>
      <c r="E10" s="9">
        <v>36.85068038301864</v>
      </c>
      <c r="F10" s="9">
        <v>25.30573550129006</v>
      </c>
    </row>
    <row r="11" spans="1:6" ht="12.75">
      <c r="A11" s="8" t="s">
        <v>30</v>
      </c>
      <c r="B11" s="8">
        <v>100</v>
      </c>
      <c r="C11" s="9">
        <v>72.96368352788586</v>
      </c>
      <c r="D11" s="9">
        <v>43.35059250896799</v>
      </c>
      <c r="E11" s="9">
        <v>33.62718636736008</v>
      </c>
      <c r="F11" s="9">
        <v>24.938973386910476</v>
      </c>
    </row>
    <row r="12" spans="1:6" ht="12.75">
      <c r="A12" s="8" t="s">
        <v>46</v>
      </c>
      <c r="B12" s="8">
        <v>100</v>
      </c>
      <c r="C12" s="9">
        <v>80.25846153846153</v>
      </c>
      <c r="D12" s="9">
        <v>39.97190236841047</v>
      </c>
      <c r="E12" s="9">
        <v>31.537830968675863</v>
      </c>
      <c r="F12" s="9">
        <v>23.554489119843357</v>
      </c>
    </row>
    <row r="13" spans="1:6" ht="12.75">
      <c r="A13" s="8" t="s">
        <v>28</v>
      </c>
      <c r="B13" s="8">
        <v>100</v>
      </c>
      <c r="C13" s="9">
        <v>86.2974005795154</v>
      </c>
      <c r="D13" s="9">
        <v>52.66852285933707</v>
      </c>
      <c r="E13" s="9">
        <v>39.18538100734678</v>
      </c>
      <c r="F13" s="9">
        <v>22.856995007189948</v>
      </c>
    </row>
    <row r="14" spans="1:6" ht="12.75">
      <c r="A14" s="8" t="s">
        <v>31</v>
      </c>
      <c r="B14" s="8">
        <v>100</v>
      </c>
      <c r="C14" s="9">
        <v>79.63472693121005</v>
      </c>
      <c r="D14" s="9">
        <v>54.799854985419074</v>
      </c>
      <c r="E14" s="9">
        <v>40.62886042899291</v>
      </c>
      <c r="F14" s="9">
        <v>22.824209150028313</v>
      </c>
    </row>
    <row r="15" spans="1:6" ht="12.75">
      <c r="A15" s="8" t="s">
        <v>20</v>
      </c>
      <c r="B15" s="8">
        <v>100</v>
      </c>
      <c r="C15" s="9">
        <v>75.54819766352222</v>
      </c>
      <c r="D15" s="9">
        <v>41.75346279319843</v>
      </c>
      <c r="E15" s="9">
        <v>30.626509712173565</v>
      </c>
      <c r="F15" s="9">
        <v>22.469170616376225</v>
      </c>
    </row>
    <row r="16" spans="1:6" ht="12.75">
      <c r="A16" s="8" t="s">
        <v>16</v>
      </c>
      <c r="B16" s="8">
        <v>100</v>
      </c>
      <c r="C16" s="9">
        <v>70.60261757514742</v>
      </c>
      <c r="D16" s="9">
        <v>42.748097533711885</v>
      </c>
      <c r="E16" s="9">
        <v>31.76533112501296</v>
      </c>
      <c r="F16" s="9">
        <v>21.816210794733266</v>
      </c>
    </row>
    <row r="17" spans="1:6" ht="12.75">
      <c r="A17" s="8" t="s">
        <v>50</v>
      </c>
      <c r="B17" s="8">
        <v>100</v>
      </c>
      <c r="C17" s="9">
        <v>78.06157965194109</v>
      </c>
      <c r="D17" s="9">
        <v>43.220086738063216</v>
      </c>
      <c r="E17" s="9">
        <v>31.59766031007156</v>
      </c>
      <c r="F17" s="9">
        <v>21.653013745118667</v>
      </c>
    </row>
    <row r="18" spans="1:6" ht="12.75">
      <c r="A18" s="8" t="s">
        <v>42</v>
      </c>
      <c r="B18" s="8">
        <v>100</v>
      </c>
      <c r="C18" s="9">
        <v>71.92017082785807</v>
      </c>
      <c r="D18" s="9">
        <v>45.97471516656799</v>
      </c>
      <c r="E18" s="9">
        <v>31.446705173932507</v>
      </c>
      <c r="F18" s="9">
        <v>21.256904843305982</v>
      </c>
    </row>
    <row r="19" spans="1:6" ht="12.75">
      <c r="A19" s="8" t="s">
        <v>47</v>
      </c>
      <c r="B19" s="8">
        <v>100</v>
      </c>
      <c r="C19" s="9">
        <v>73.6065177058966</v>
      </c>
      <c r="D19" s="9">
        <v>41.32326672794686</v>
      </c>
      <c r="E19" s="9">
        <v>31.11360979331333</v>
      </c>
      <c r="F19" s="9">
        <v>21.205321252533338</v>
      </c>
    </row>
    <row r="20" spans="1:6" ht="12.75">
      <c r="A20" s="8" t="s">
        <v>10</v>
      </c>
      <c r="B20" s="8">
        <v>100</v>
      </c>
      <c r="C20" s="9">
        <v>64.12183544303798</v>
      </c>
      <c r="D20" s="9">
        <v>39.90210693412817</v>
      </c>
      <c r="E20" s="9">
        <v>29.837512997618163</v>
      </c>
      <c r="F20" s="9">
        <v>20.58755769218148</v>
      </c>
    </row>
    <row r="21" spans="1:6" ht="12.75">
      <c r="A21" s="8" t="s">
        <v>24</v>
      </c>
      <c r="B21" s="8">
        <v>100</v>
      </c>
      <c r="C21" s="9">
        <v>84.7350727397138</v>
      </c>
      <c r="D21" s="9">
        <v>41.58003569383726</v>
      </c>
      <c r="E21" s="9">
        <v>30.981229319690957</v>
      </c>
      <c r="F21" s="9">
        <v>19.928593120678688</v>
      </c>
    </row>
    <row r="22" spans="1:6" ht="12.75">
      <c r="A22" s="8" t="s">
        <v>51</v>
      </c>
      <c r="B22" s="8">
        <v>100</v>
      </c>
      <c r="C22" s="9">
        <v>76.54648498733872</v>
      </c>
      <c r="D22" s="9">
        <v>41.414279737652755</v>
      </c>
      <c r="E22" s="9" t="s">
        <v>59</v>
      </c>
      <c r="F22" s="9">
        <v>19.758062430025515</v>
      </c>
    </row>
    <row r="23" spans="1:6" ht="12.75">
      <c r="A23" s="8" t="s">
        <v>15</v>
      </c>
      <c r="B23" s="8">
        <v>100</v>
      </c>
      <c r="C23" s="9">
        <v>75.39470423139012</v>
      </c>
      <c r="D23" s="9">
        <v>47.29582612444824</v>
      </c>
      <c r="E23" s="9">
        <v>31.78735424701196</v>
      </c>
      <c r="F23" s="9">
        <v>19.739712871052852</v>
      </c>
    </row>
    <row r="24" spans="1:6" ht="12.75">
      <c r="A24" s="8" t="s">
        <v>18</v>
      </c>
      <c r="B24" s="8">
        <v>100</v>
      </c>
      <c r="C24" s="9">
        <v>74.5374701174514</v>
      </c>
      <c r="D24" s="9">
        <v>45.37512241957206</v>
      </c>
      <c r="E24" s="9">
        <v>29.240272307643558</v>
      </c>
      <c r="F24" s="9">
        <v>19.225428162415117</v>
      </c>
    </row>
    <row r="25" spans="1:6" ht="12.75">
      <c r="A25" s="8" t="s">
        <v>26</v>
      </c>
      <c r="B25" s="8">
        <v>100</v>
      </c>
      <c r="C25" s="9">
        <v>72.38167413021013</v>
      </c>
      <c r="D25" s="9">
        <v>39.55796121405869</v>
      </c>
      <c r="E25" s="9">
        <v>27.114107738047565</v>
      </c>
      <c r="F25" s="9">
        <v>19.2049266492132</v>
      </c>
    </row>
    <row r="26" spans="1:6" ht="12.75">
      <c r="A26" s="8" t="s">
        <v>33</v>
      </c>
      <c r="B26" s="8">
        <v>100</v>
      </c>
      <c r="C26" s="9">
        <v>59.24953255141935</v>
      </c>
      <c r="D26" s="9">
        <v>42.238293722045064</v>
      </c>
      <c r="E26" s="9">
        <v>31.09527603564599</v>
      </c>
      <c r="F26" s="9">
        <v>19.021358988615066</v>
      </c>
    </row>
    <row r="27" spans="1:6" ht="12.75">
      <c r="A27" s="8" t="s">
        <v>23</v>
      </c>
      <c r="B27" s="8">
        <v>100</v>
      </c>
      <c r="C27" s="9">
        <v>72.50423663534124</v>
      </c>
      <c r="D27" s="9">
        <v>42.008619933269564</v>
      </c>
      <c r="E27" s="9">
        <v>28.896474273063284</v>
      </c>
      <c r="F27" s="9">
        <v>18.827613502298508</v>
      </c>
    </row>
    <row r="28" spans="1:6" ht="12.75">
      <c r="A28" s="8" t="s">
        <v>7</v>
      </c>
      <c r="B28" s="8">
        <v>100</v>
      </c>
      <c r="C28" s="9">
        <v>68.3193522903186</v>
      </c>
      <c r="D28" s="9">
        <v>35.03857382559202</v>
      </c>
      <c r="E28" s="9">
        <v>22.863562068852538</v>
      </c>
      <c r="F28" s="9">
        <v>18.663679019320085</v>
      </c>
    </row>
    <row r="29" spans="1:6" ht="12.75">
      <c r="A29" s="8" t="s">
        <v>48</v>
      </c>
      <c r="B29" s="8">
        <v>100</v>
      </c>
      <c r="C29" s="9">
        <v>74.14346485977023</v>
      </c>
      <c r="D29" s="9">
        <v>38.673400238009535</v>
      </c>
      <c r="E29" s="9">
        <v>24.068190797821323</v>
      </c>
      <c r="F29" s="9">
        <v>17.95616698482221</v>
      </c>
    </row>
    <row r="30" spans="1:6" ht="12.75">
      <c r="A30" s="8" t="s">
        <v>34</v>
      </c>
      <c r="B30" s="8">
        <v>100</v>
      </c>
      <c r="C30" s="9">
        <v>59.77911546689219</v>
      </c>
      <c r="D30" s="9">
        <v>38.572018472186286</v>
      </c>
      <c r="E30" s="9">
        <v>27.744606261650212</v>
      </c>
      <c r="F30" s="9">
        <v>17.805589662681832</v>
      </c>
    </row>
    <row r="31" spans="1:6" ht="12.75">
      <c r="A31" s="8" t="s">
        <v>8</v>
      </c>
      <c r="B31" s="8">
        <v>100</v>
      </c>
      <c r="C31" s="9">
        <v>70.43375514560147</v>
      </c>
      <c r="D31" s="9">
        <v>38.250527378370656</v>
      </c>
      <c r="E31" s="9">
        <v>26.36780994823572</v>
      </c>
      <c r="F31" s="9">
        <v>17.292109510701835</v>
      </c>
    </row>
    <row r="32" spans="1:6" ht="12.75">
      <c r="A32" s="8" t="s">
        <v>14</v>
      </c>
      <c r="B32" s="8">
        <v>100</v>
      </c>
      <c r="C32" s="9">
        <v>77.82124288190147</v>
      </c>
      <c r="D32" s="9">
        <v>36.82520920926937</v>
      </c>
      <c r="E32" s="9">
        <v>22.794804500537737</v>
      </c>
      <c r="F32" s="9">
        <v>17.240930328849327</v>
      </c>
    </row>
    <row r="33" spans="1:6" ht="12.75">
      <c r="A33" s="8" t="s">
        <v>36</v>
      </c>
      <c r="B33" s="8">
        <v>100</v>
      </c>
      <c r="C33" s="9">
        <v>69.54192405665395</v>
      </c>
      <c r="D33" s="9">
        <v>38.28717714081694</v>
      </c>
      <c r="E33" s="9">
        <v>27.649919162133962</v>
      </c>
      <c r="F33" s="9">
        <v>17.164787071882003</v>
      </c>
    </row>
    <row r="34" spans="1:6" ht="12.75">
      <c r="A34" s="8" t="s">
        <v>27</v>
      </c>
      <c r="B34" s="8">
        <v>100</v>
      </c>
      <c r="C34" s="9">
        <v>78.47855757488686</v>
      </c>
      <c r="D34" s="9">
        <v>45.26513281797114</v>
      </c>
      <c r="E34" s="9">
        <v>31.187676511582115</v>
      </c>
      <c r="F34" s="9">
        <v>16.81019550272955</v>
      </c>
    </row>
    <row r="35" spans="1:6" ht="12.75">
      <c r="A35" s="8" t="s">
        <v>21</v>
      </c>
      <c r="B35" s="8">
        <v>100</v>
      </c>
      <c r="C35" s="9">
        <v>71.68517714214804</v>
      </c>
      <c r="D35" s="9">
        <v>41.2947065858438</v>
      </c>
      <c r="E35" s="9">
        <v>30.196819262922524</v>
      </c>
      <c r="F35" s="9">
        <v>16.788042385215675</v>
      </c>
    </row>
    <row r="36" spans="1:6" ht="12.75">
      <c r="A36" s="8" t="s">
        <v>45</v>
      </c>
      <c r="B36" s="8">
        <v>100</v>
      </c>
      <c r="C36" s="9">
        <v>83.21868163727893</v>
      </c>
      <c r="D36" s="9">
        <v>34.68455014107889</v>
      </c>
      <c r="E36" s="9">
        <v>20.65628063324056</v>
      </c>
      <c r="F36" s="9">
        <v>16.688315978386868</v>
      </c>
    </row>
    <row r="37" spans="1:6" ht="12.75">
      <c r="A37" s="8" t="s">
        <v>49</v>
      </c>
      <c r="B37" s="8">
        <v>100</v>
      </c>
      <c r="C37" s="9">
        <v>75.73588210654583</v>
      </c>
      <c r="D37" s="9">
        <v>40.45631830493841</v>
      </c>
      <c r="E37" s="9">
        <v>28.29138257241604</v>
      </c>
      <c r="F37" s="9">
        <v>15.441601711542983</v>
      </c>
    </row>
    <row r="38" spans="1:6" ht="12.75">
      <c r="A38" s="8" t="s">
        <v>41</v>
      </c>
      <c r="B38" s="8">
        <v>100</v>
      </c>
      <c r="C38" s="9">
        <v>51.794171819497436</v>
      </c>
      <c r="D38" s="9">
        <v>31.722404399325587</v>
      </c>
      <c r="E38" s="9">
        <v>21.955288016000935</v>
      </c>
      <c r="F38" s="9">
        <v>13.762810793818932</v>
      </c>
    </row>
    <row r="39" spans="1:6" ht="12.75">
      <c r="A39" s="8" t="s">
        <v>13</v>
      </c>
      <c r="B39" s="8">
        <v>100</v>
      </c>
      <c r="C39" s="9">
        <v>59.679302082693376</v>
      </c>
      <c r="D39" s="9">
        <v>35.5851437467362</v>
      </c>
      <c r="E39" s="9">
        <v>19.43401269358465</v>
      </c>
      <c r="F39" s="9">
        <v>13.714871853776508</v>
      </c>
    </row>
    <row r="40" spans="1:6" ht="12.75">
      <c r="A40" s="8" t="s">
        <v>11</v>
      </c>
      <c r="B40" s="8">
        <v>100</v>
      </c>
      <c r="C40" s="9">
        <v>55.95474915291289</v>
      </c>
      <c r="D40" s="9">
        <v>27.67902887455194</v>
      </c>
      <c r="E40" s="9">
        <v>20.01436348579582</v>
      </c>
      <c r="F40" s="9">
        <v>13.082232755951358</v>
      </c>
    </row>
    <row r="41" spans="1:6" ht="12.75">
      <c r="A41" s="8" t="s">
        <v>5</v>
      </c>
      <c r="B41" s="8">
        <v>100</v>
      </c>
      <c r="C41" s="9">
        <v>60.202878037272946</v>
      </c>
      <c r="D41" s="9">
        <v>27.094327889827483</v>
      </c>
      <c r="E41" s="9">
        <v>16.873047353365394</v>
      </c>
      <c r="F41" s="9">
        <v>12.95653955093313</v>
      </c>
    </row>
    <row r="42" spans="1:6" ht="12.75">
      <c r="A42" s="8" t="s">
        <v>38</v>
      </c>
      <c r="B42" s="8">
        <v>100</v>
      </c>
      <c r="C42" s="9">
        <v>66.55591686695885</v>
      </c>
      <c r="D42" s="9">
        <v>31.42253071769866</v>
      </c>
      <c r="E42" s="9">
        <v>20.809192276982916</v>
      </c>
      <c r="F42" s="9">
        <v>12.786049022918291</v>
      </c>
    </row>
    <row r="43" spans="1:6" ht="12.75">
      <c r="A43" s="8" t="s">
        <v>43</v>
      </c>
      <c r="B43" s="8">
        <v>100</v>
      </c>
      <c r="C43" s="9">
        <v>54.87109868544854</v>
      </c>
      <c r="D43" s="9">
        <v>30.49561617282308</v>
      </c>
      <c r="E43" s="9">
        <v>21.071851303737304</v>
      </c>
      <c r="F43" s="9">
        <v>12.474140234078678</v>
      </c>
    </row>
    <row r="44" spans="1:6" ht="12.75">
      <c r="A44" s="8" t="s">
        <v>6</v>
      </c>
      <c r="B44" s="8">
        <v>100</v>
      </c>
      <c r="C44" s="9">
        <v>72.68206999054182</v>
      </c>
      <c r="D44" s="9">
        <v>39.00045044887197</v>
      </c>
      <c r="E44" s="9">
        <v>24.923648934410487</v>
      </c>
      <c r="F44" s="9">
        <v>12.437463412497173</v>
      </c>
    </row>
    <row r="45" spans="1:6" ht="12.75">
      <c r="A45" s="8" t="s">
        <v>19</v>
      </c>
      <c r="B45" s="8">
        <v>100</v>
      </c>
      <c r="C45" s="9">
        <v>55.06081130289127</v>
      </c>
      <c r="D45" s="9">
        <v>34.66978144319406</v>
      </c>
      <c r="E45" s="9">
        <v>23.991488758690288</v>
      </c>
      <c r="F45" s="9">
        <v>12.390944219236502</v>
      </c>
    </row>
    <row r="46" spans="1:6" ht="12.75">
      <c r="A46" s="8" t="s">
        <v>3</v>
      </c>
      <c r="B46" s="8">
        <v>100</v>
      </c>
      <c r="C46" s="9">
        <v>55.50467847899662</v>
      </c>
      <c r="D46" s="9">
        <v>32.173216987127155</v>
      </c>
      <c r="E46" s="9">
        <v>19.816982017674277</v>
      </c>
      <c r="F46" s="9">
        <v>11.91218344963944</v>
      </c>
    </row>
    <row r="47" spans="1:6" ht="12.75">
      <c r="A47" s="8" t="s">
        <v>1</v>
      </c>
      <c r="B47" s="8">
        <v>100</v>
      </c>
      <c r="C47" s="9">
        <v>65.71979070918475</v>
      </c>
      <c r="D47" s="9">
        <v>35.978751553232385</v>
      </c>
      <c r="E47" s="9">
        <v>23.794242011213967</v>
      </c>
      <c r="F47" s="9">
        <v>11.836758750481659</v>
      </c>
    </row>
    <row r="48" spans="1:6" ht="12.75">
      <c r="A48" s="8" t="s">
        <v>25</v>
      </c>
      <c r="B48" s="8">
        <v>100</v>
      </c>
      <c r="C48" s="9">
        <v>55.960777965356954</v>
      </c>
      <c r="D48" s="9">
        <v>33.401316914742516</v>
      </c>
      <c r="E48" s="9">
        <v>21.73786384992531</v>
      </c>
      <c r="F48" s="9">
        <v>11.780290366959525</v>
      </c>
    </row>
    <row r="49" spans="1:6" ht="12.75">
      <c r="A49" s="8" t="s">
        <v>32</v>
      </c>
      <c r="B49" s="8">
        <v>100</v>
      </c>
      <c r="C49" s="9">
        <v>59.37800027431079</v>
      </c>
      <c r="D49" s="9">
        <v>38.29879308383349</v>
      </c>
      <c r="E49" s="9">
        <v>23.73703667790913</v>
      </c>
      <c r="F49" s="9">
        <v>11.732351492408739</v>
      </c>
    </row>
    <row r="50" spans="1:6" ht="12.75">
      <c r="A50" s="8" t="s">
        <v>37</v>
      </c>
      <c r="B50" s="8">
        <v>100</v>
      </c>
      <c r="C50" s="9">
        <v>73.12369979196671</v>
      </c>
      <c r="D50" s="9">
        <v>37.08626773037985</v>
      </c>
      <c r="E50" s="9">
        <v>22.389757271919873</v>
      </c>
      <c r="F50" s="9">
        <v>11.665508620640132</v>
      </c>
    </row>
    <row r="51" spans="1:6" ht="12.75">
      <c r="A51" s="8" t="s">
        <v>12</v>
      </c>
      <c r="B51" s="8">
        <v>100</v>
      </c>
      <c r="C51" s="9">
        <v>50.436433930289795</v>
      </c>
      <c r="D51" s="9">
        <v>30.440083747062044</v>
      </c>
      <c r="E51" s="9">
        <v>20.92018454142989</v>
      </c>
      <c r="F51" s="9">
        <v>10.821201049517246</v>
      </c>
    </row>
    <row r="52" spans="1:6" ht="12.75">
      <c r="A52" s="8" t="s">
        <v>44</v>
      </c>
      <c r="B52" s="8">
        <v>100</v>
      </c>
      <c r="C52" s="9">
        <v>60.56625741843076</v>
      </c>
      <c r="D52" s="9">
        <v>31.032430803640032</v>
      </c>
      <c r="E52" s="9">
        <v>18.542480452862435</v>
      </c>
      <c r="F52" s="9">
        <v>10.532663422167499</v>
      </c>
    </row>
    <row r="53" spans="1:6" ht="12.75">
      <c r="A53" s="8" t="s">
        <v>29</v>
      </c>
      <c r="B53" s="8">
        <v>100</v>
      </c>
      <c r="C53" s="9">
        <v>70.6576471186613</v>
      </c>
      <c r="D53" s="9">
        <v>26.186956904106925</v>
      </c>
      <c r="E53" s="9">
        <v>17.555325305065303</v>
      </c>
      <c r="F53" s="9">
        <v>9.215771210872203</v>
      </c>
    </row>
    <row r="54" spans="1:6" ht="12.75">
      <c r="A54" s="8" t="s">
        <v>4</v>
      </c>
      <c r="B54" s="8">
        <v>100</v>
      </c>
      <c r="C54" s="9">
        <v>66.3548669979538</v>
      </c>
      <c r="D54" s="9">
        <v>24.716511684123816</v>
      </c>
      <c r="E54" s="9" t="s">
        <v>59</v>
      </c>
      <c r="F54" s="9">
        <v>6.1107155637502215</v>
      </c>
    </row>
    <row r="55" spans="1:6" ht="12.75">
      <c r="A55" s="4"/>
      <c r="B55" s="8"/>
      <c r="C55" s="9"/>
      <c r="D55" s="9"/>
      <c r="E55" s="9"/>
      <c r="F55" s="9"/>
    </row>
    <row r="56" spans="1:6" ht="12.75">
      <c r="A56" s="8" t="s">
        <v>2</v>
      </c>
      <c r="B56" s="8">
        <v>100</v>
      </c>
      <c r="C56" s="9">
        <v>67.20008347534232</v>
      </c>
      <c r="D56" s="9">
        <v>38.44732958554839</v>
      </c>
      <c r="E56" s="9">
        <v>26.211669374081097</v>
      </c>
      <c r="F56" s="9">
        <v>17.5110062123603</v>
      </c>
    </row>
  </sheetData>
  <printOptions/>
  <pageMargins left="0.3" right="0.3" top="0.66" bottom="0.51" header="0.5" footer="0.5"/>
  <pageSetup fitToHeight="1" fitToWidth="1" horizontalDpi="600" verticalDpi="600" orientation="portrait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K25">
      <selection activeCell="O6" sqref="O6:T7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7" t="s">
        <v>60</v>
      </c>
      <c r="C4" s="10" t="s">
        <v>65</v>
      </c>
      <c r="D4" s="10" t="s">
        <v>66</v>
      </c>
      <c r="E4" s="10" t="s">
        <v>68</v>
      </c>
      <c r="F4" s="10" t="s">
        <v>69</v>
      </c>
      <c r="G4" s="10" t="s">
        <v>53</v>
      </c>
      <c r="H4" s="10" t="s">
        <v>57</v>
      </c>
      <c r="I4" s="10" t="s">
        <v>64</v>
      </c>
      <c r="J4" s="10" t="s">
        <v>63</v>
      </c>
      <c r="K4" s="10" t="s">
        <v>61</v>
      </c>
      <c r="L4" s="10" t="s">
        <v>62</v>
      </c>
      <c r="M4" s="7"/>
      <c r="N4" s="7"/>
      <c r="O4" s="3" t="s">
        <v>60</v>
      </c>
      <c r="P4" s="3" t="s">
        <v>52</v>
      </c>
      <c r="Q4" s="3" t="s">
        <v>54</v>
      </c>
      <c r="R4" s="3" t="s">
        <v>55</v>
      </c>
      <c r="S4" s="3" t="s">
        <v>58</v>
      </c>
      <c r="T4" s="3" t="s">
        <v>56</v>
      </c>
    </row>
    <row r="5" spans="2:12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2" ht="12.75">
      <c r="B6" s="12" t="s">
        <v>3</v>
      </c>
      <c r="C6" s="13">
        <v>0.5550467847899662</v>
      </c>
      <c r="D6" s="13">
        <v>0.5796487407687938</v>
      </c>
      <c r="E6" s="14">
        <v>16898</v>
      </c>
      <c r="F6" s="14">
        <v>9931</v>
      </c>
      <c r="G6" s="13">
        <f>E6/(E6+F6)</f>
        <v>0.6298408438629841</v>
      </c>
      <c r="H6" s="13">
        <f>1-G6</f>
        <v>0.3701591561370159</v>
      </c>
      <c r="I6" s="15">
        <v>0.444</v>
      </c>
      <c r="J6" s="15">
        <v>0.717</v>
      </c>
      <c r="K6" s="16">
        <v>0.22399999999999998</v>
      </c>
      <c r="L6" s="16">
        <v>0.4562039784591713</v>
      </c>
      <c r="M6" s="6"/>
      <c r="N6" s="6"/>
      <c r="O6" s="8" t="s">
        <v>3</v>
      </c>
      <c r="P6" s="8">
        <v>100</v>
      </c>
      <c r="Q6" s="9">
        <f aca="true" t="shared" si="0" ref="Q6:Q37">C6*P6</f>
        <v>55.50467847899662</v>
      </c>
      <c r="R6" s="9">
        <f aca="true" t="shared" si="1" ref="R6:R37">D6*Q6</f>
        <v>32.173216987127155</v>
      </c>
      <c r="S6" s="9">
        <f>((R6*G6)*J6)+((R6*H6)*I6)</f>
        <v>19.816982017674277</v>
      </c>
      <c r="T6" s="9">
        <f>((R6*G6)*L6)+((R6*H6)*K6)</f>
        <v>11.91218344963944</v>
      </c>
      <c r="U6" s="5"/>
      <c r="V6" s="5"/>
    </row>
    <row r="7" spans="2:22" ht="12.75">
      <c r="B7" s="12" t="s">
        <v>4</v>
      </c>
      <c r="C7" s="13">
        <v>0.6635486699795381</v>
      </c>
      <c r="D7" s="13">
        <v>0.3724898082439982</v>
      </c>
      <c r="E7" s="14">
        <v>1053</v>
      </c>
      <c r="F7" s="14">
        <v>35</v>
      </c>
      <c r="G7" s="13">
        <f aca="true" t="shared" si="2" ref="G7:G56">E7/(E7+F7)</f>
        <v>0.9678308823529411</v>
      </c>
      <c r="H7" s="13">
        <f aca="true" t="shared" si="3" ref="H7:H56">1-G7</f>
        <v>0.032169117647058876</v>
      </c>
      <c r="I7" s="15" t="s">
        <v>59</v>
      </c>
      <c r="J7" s="15" t="s">
        <v>59</v>
      </c>
      <c r="K7" s="15">
        <v>0.28800000000000003</v>
      </c>
      <c r="L7" s="16">
        <v>0.24587706146926536</v>
      </c>
      <c r="M7" s="6"/>
      <c r="N7" s="6"/>
      <c r="O7" s="8" t="s">
        <v>4</v>
      </c>
      <c r="P7" s="8">
        <v>100</v>
      </c>
      <c r="Q7" s="9">
        <f t="shared" si="0"/>
        <v>66.3548669979538</v>
      </c>
      <c r="R7" s="9">
        <f t="shared" si="1"/>
        <v>24.716511684123816</v>
      </c>
      <c r="S7" s="9" t="s">
        <v>59</v>
      </c>
      <c r="T7" s="9">
        <f>((R7*G7)*L7)+((R7*H7)*K7)</f>
        <v>6.1107155637502215</v>
      </c>
      <c r="U7" s="5"/>
      <c r="V7" s="5"/>
    </row>
    <row r="8" spans="2:22" ht="12.75">
      <c r="B8" s="12" t="s">
        <v>5</v>
      </c>
      <c r="C8" s="13">
        <v>0.6020287803727294</v>
      </c>
      <c r="D8" s="13">
        <v>0.4500503758815779</v>
      </c>
      <c r="E8" s="14">
        <v>12706</v>
      </c>
      <c r="F8" s="14">
        <v>7989</v>
      </c>
      <c r="G8" s="13">
        <f t="shared" si="2"/>
        <v>0.6139647257791737</v>
      </c>
      <c r="H8" s="13">
        <f t="shared" si="3"/>
        <v>0.3860352742208263</v>
      </c>
      <c r="I8" s="15">
        <v>0.449</v>
      </c>
      <c r="J8" s="15">
        <v>0.732</v>
      </c>
      <c r="K8" s="16">
        <v>0.461</v>
      </c>
      <c r="L8" s="16">
        <v>0.4890165596485299</v>
      </c>
      <c r="M8" s="6"/>
      <c r="N8" s="6"/>
      <c r="O8" s="8" t="s">
        <v>5</v>
      </c>
      <c r="P8" s="8">
        <v>100</v>
      </c>
      <c r="Q8" s="9">
        <f t="shared" si="0"/>
        <v>60.202878037272946</v>
      </c>
      <c r="R8" s="9">
        <f t="shared" si="1"/>
        <v>27.094327889827483</v>
      </c>
      <c r="S8" s="9">
        <f aca="true" t="shared" si="4" ref="S8:S56">((R8*G8)*J8)+((R8*H8)*I8)</f>
        <v>16.873047353365394</v>
      </c>
      <c r="T8" s="9">
        <f aca="true" t="shared" si="5" ref="T8:T32">((R8*G8)*L8)+((R8*H8)*K8)</f>
        <v>12.95653955093313</v>
      </c>
      <c r="U8" s="5"/>
      <c r="V8" s="5"/>
    </row>
    <row r="9" spans="2:22" ht="12.75">
      <c r="B9" s="12" t="s">
        <v>6</v>
      </c>
      <c r="C9" s="13">
        <v>0.7268206999054182</v>
      </c>
      <c r="D9" s="13">
        <v>0.53658970436515</v>
      </c>
      <c r="E9" s="14">
        <v>12241</v>
      </c>
      <c r="F9" s="14">
        <v>3418</v>
      </c>
      <c r="G9" s="13">
        <f t="shared" si="2"/>
        <v>0.7817229708155055</v>
      </c>
      <c r="H9" s="13">
        <f t="shared" si="3"/>
        <v>0.21827702918449454</v>
      </c>
      <c r="I9" s="15">
        <v>0.539</v>
      </c>
      <c r="J9" s="15">
        <v>0.667</v>
      </c>
      <c r="K9" s="16">
        <v>0.22399999999999998</v>
      </c>
      <c r="L9" s="16">
        <v>0.34540571335557907</v>
      </c>
      <c r="M9" s="6"/>
      <c r="N9" s="6"/>
      <c r="O9" s="8" t="s">
        <v>6</v>
      </c>
      <c r="P9" s="8">
        <v>100</v>
      </c>
      <c r="Q9" s="9">
        <f t="shared" si="0"/>
        <v>72.68206999054182</v>
      </c>
      <c r="R9" s="9">
        <f t="shared" si="1"/>
        <v>39.00045044887197</v>
      </c>
      <c r="S9" s="9">
        <f t="shared" si="4"/>
        <v>24.923648934410487</v>
      </c>
      <c r="T9" s="9">
        <f t="shared" si="5"/>
        <v>12.437463412497173</v>
      </c>
      <c r="U9" s="5"/>
      <c r="V9" s="5"/>
    </row>
    <row r="10" spans="2:22" ht="12.75">
      <c r="B10" s="12" t="s">
        <v>7</v>
      </c>
      <c r="C10" s="13">
        <v>0.683193522903186</v>
      </c>
      <c r="D10" s="13">
        <v>0.5128645493695241</v>
      </c>
      <c r="E10" s="14">
        <v>75289</v>
      </c>
      <c r="F10" s="14">
        <v>79287</v>
      </c>
      <c r="G10" s="13">
        <f t="shared" si="2"/>
        <v>0.4870678501190353</v>
      </c>
      <c r="H10" s="13">
        <f t="shared" si="3"/>
        <v>0.5129321498809647</v>
      </c>
      <c r="I10" s="15">
        <v>0.484</v>
      </c>
      <c r="J10" s="15">
        <v>0.83</v>
      </c>
      <c r="K10" s="16">
        <v>0.465</v>
      </c>
      <c r="L10" s="16">
        <v>0.6039147762624649</v>
      </c>
      <c r="M10" s="6"/>
      <c r="N10" s="6"/>
      <c r="O10" s="8" t="s">
        <v>7</v>
      </c>
      <c r="P10" s="8">
        <v>100</v>
      </c>
      <c r="Q10" s="9">
        <f t="shared" si="0"/>
        <v>68.3193522903186</v>
      </c>
      <c r="R10" s="9">
        <f t="shared" si="1"/>
        <v>35.03857382559202</v>
      </c>
      <c r="S10" s="9">
        <f t="shared" si="4"/>
        <v>22.863562068852538</v>
      </c>
      <c r="T10" s="9">
        <f t="shared" si="5"/>
        <v>18.663679019320085</v>
      </c>
      <c r="U10" s="5"/>
      <c r="V10" s="5"/>
    </row>
    <row r="11" spans="2:22" ht="12.75">
      <c r="B11" s="12" t="s">
        <v>8</v>
      </c>
      <c r="C11" s="13">
        <v>0.7043375514560146</v>
      </c>
      <c r="D11" s="13">
        <v>0.5430709650408206</v>
      </c>
      <c r="E11" s="14">
        <v>17801</v>
      </c>
      <c r="F11" s="14">
        <v>3506</v>
      </c>
      <c r="G11" s="13">
        <f t="shared" si="2"/>
        <v>0.8354531374665602</v>
      </c>
      <c r="H11" s="13">
        <f t="shared" si="3"/>
        <v>0.16454686253343975</v>
      </c>
      <c r="I11" s="15">
        <v>0.422</v>
      </c>
      <c r="J11" s="15">
        <v>0.742</v>
      </c>
      <c r="K11" s="16">
        <v>0.359</v>
      </c>
      <c r="L11" s="16">
        <v>0.47040668119099494</v>
      </c>
      <c r="M11" s="6"/>
      <c r="N11" s="6"/>
      <c r="O11" s="8" t="s">
        <v>8</v>
      </c>
      <c r="P11" s="8">
        <v>100</v>
      </c>
      <c r="Q11" s="9">
        <f t="shared" si="0"/>
        <v>70.43375514560147</v>
      </c>
      <c r="R11" s="9">
        <f t="shared" si="1"/>
        <v>38.250527378370656</v>
      </c>
      <c r="S11" s="9">
        <f t="shared" si="4"/>
        <v>26.36780994823572</v>
      </c>
      <c r="T11" s="9">
        <f t="shared" si="5"/>
        <v>17.292109510701835</v>
      </c>
      <c r="U11" s="5"/>
      <c r="V11" s="5"/>
    </row>
    <row r="12" spans="2:22" ht="12.75">
      <c r="B12" s="12" t="s">
        <v>9</v>
      </c>
      <c r="C12" s="13">
        <v>0.7182326053834434</v>
      </c>
      <c r="D12" s="13">
        <v>0.6485921256024005</v>
      </c>
      <c r="E12" s="14">
        <v>11275</v>
      </c>
      <c r="F12" s="14">
        <v>2945</v>
      </c>
      <c r="G12" s="13">
        <f t="shared" si="2"/>
        <v>0.7928973277074542</v>
      </c>
      <c r="H12" s="13">
        <f t="shared" si="3"/>
        <v>0.20710267229254575</v>
      </c>
      <c r="I12" s="15">
        <v>0.619</v>
      </c>
      <c r="J12" s="15">
        <v>0.836</v>
      </c>
      <c r="K12" s="16">
        <v>0.271</v>
      </c>
      <c r="L12" s="16">
        <v>0.61433327492553</v>
      </c>
      <c r="M12" s="6"/>
      <c r="N12" s="6"/>
      <c r="O12" s="8" t="s">
        <v>9</v>
      </c>
      <c r="P12" s="8">
        <v>100</v>
      </c>
      <c r="Q12" s="9">
        <f t="shared" si="0"/>
        <v>71.82326053834433</v>
      </c>
      <c r="R12" s="9">
        <f t="shared" si="1"/>
        <v>46.584001220259765</v>
      </c>
      <c r="S12" s="9">
        <f t="shared" si="4"/>
        <v>36.85068038301864</v>
      </c>
      <c r="T12" s="9">
        <f t="shared" si="5"/>
        <v>25.30573550129006</v>
      </c>
      <c r="U12" s="5"/>
      <c r="V12" s="5"/>
    </row>
    <row r="13" spans="2:22" ht="12.75">
      <c r="B13" s="12" t="s">
        <v>10</v>
      </c>
      <c r="C13" s="13">
        <v>0.6412183544303798</v>
      </c>
      <c r="D13" s="13">
        <v>0.6222857885840593</v>
      </c>
      <c r="E13" s="14">
        <v>4836</v>
      </c>
      <c r="F13" s="14">
        <v>988</v>
      </c>
      <c r="G13" s="13">
        <f t="shared" si="2"/>
        <v>0.8303571428571429</v>
      </c>
      <c r="H13" s="13">
        <f t="shared" si="3"/>
        <v>0.1696428571428571</v>
      </c>
      <c r="I13" s="15">
        <v>0.404</v>
      </c>
      <c r="J13" s="15">
        <v>0.818</v>
      </c>
      <c r="K13" s="16">
        <v>0.10300000000000001</v>
      </c>
      <c r="L13" s="16">
        <v>0.6003181095205635</v>
      </c>
      <c r="M13" s="6"/>
      <c r="N13" s="6"/>
      <c r="O13" s="8" t="s">
        <v>10</v>
      </c>
      <c r="P13" s="8">
        <v>100</v>
      </c>
      <c r="Q13" s="9">
        <f t="shared" si="0"/>
        <v>64.12183544303798</v>
      </c>
      <c r="R13" s="9">
        <f t="shared" si="1"/>
        <v>39.90210693412817</v>
      </c>
      <c r="S13" s="9">
        <f t="shared" si="4"/>
        <v>29.837512997618163</v>
      </c>
      <c r="T13" s="9">
        <f t="shared" si="5"/>
        <v>20.58755769218148</v>
      </c>
      <c r="U13" s="5"/>
      <c r="V13" s="5"/>
    </row>
    <row r="14" spans="2:22" ht="12.75">
      <c r="B14" s="12" t="s">
        <v>11</v>
      </c>
      <c r="C14" s="13">
        <v>0.5595474915291289</v>
      </c>
      <c r="D14" s="13">
        <v>0.49466808972569626</v>
      </c>
      <c r="E14" s="14">
        <v>33171</v>
      </c>
      <c r="F14" s="14">
        <v>23862</v>
      </c>
      <c r="G14" s="13">
        <f t="shared" si="2"/>
        <v>0.5816106464678344</v>
      </c>
      <c r="H14" s="13">
        <f t="shared" si="3"/>
        <v>0.41838935353216555</v>
      </c>
      <c r="I14" s="15">
        <v>0.612</v>
      </c>
      <c r="J14" s="15">
        <v>0.803</v>
      </c>
      <c r="K14" s="16">
        <v>0.394</v>
      </c>
      <c r="L14" s="16">
        <v>0.5292117578239252</v>
      </c>
      <c r="M14" s="6"/>
      <c r="N14" s="6"/>
      <c r="O14" s="8" t="s">
        <v>11</v>
      </c>
      <c r="P14" s="8">
        <v>100</v>
      </c>
      <c r="Q14" s="9">
        <f t="shared" si="0"/>
        <v>55.95474915291289</v>
      </c>
      <c r="R14" s="9">
        <f t="shared" si="1"/>
        <v>27.67902887455194</v>
      </c>
      <c r="S14" s="9">
        <f t="shared" si="4"/>
        <v>20.01436348579582</v>
      </c>
      <c r="T14" s="9">
        <f t="shared" si="5"/>
        <v>13.082232755951358</v>
      </c>
      <c r="U14" s="5"/>
      <c r="V14" s="5"/>
    </row>
    <row r="15" spans="2:22" ht="12.75">
      <c r="B15" s="12" t="s">
        <v>12</v>
      </c>
      <c r="C15" s="13">
        <v>0.5043643393028979</v>
      </c>
      <c r="D15" s="13">
        <v>0.6035336239103363</v>
      </c>
      <c r="E15" s="14">
        <v>28992</v>
      </c>
      <c r="F15" s="14">
        <v>10409</v>
      </c>
      <c r="G15" s="13">
        <f t="shared" si="2"/>
        <v>0.7358188878454861</v>
      </c>
      <c r="H15" s="13">
        <f t="shared" si="3"/>
        <v>0.2641811121545139</v>
      </c>
      <c r="I15" s="15">
        <v>0.532</v>
      </c>
      <c r="J15" s="15">
        <v>0.743</v>
      </c>
      <c r="K15" s="16">
        <v>0.22399999999999998</v>
      </c>
      <c r="L15" s="16">
        <v>0.4027013506753377</v>
      </c>
      <c r="M15" s="6"/>
      <c r="N15" s="6"/>
      <c r="O15" s="8" t="s">
        <v>12</v>
      </c>
      <c r="P15" s="8">
        <v>100</v>
      </c>
      <c r="Q15" s="9">
        <f t="shared" si="0"/>
        <v>50.436433930289795</v>
      </c>
      <c r="R15" s="9">
        <f t="shared" si="1"/>
        <v>30.440083747062044</v>
      </c>
      <c r="S15" s="9">
        <f t="shared" si="4"/>
        <v>20.92018454142989</v>
      </c>
      <c r="T15" s="9">
        <f t="shared" si="5"/>
        <v>10.821201049517246</v>
      </c>
      <c r="U15" s="5"/>
      <c r="V15" s="5"/>
    </row>
    <row r="16" spans="2:22" ht="12.75">
      <c r="B16" s="12" t="s">
        <v>13</v>
      </c>
      <c r="C16" s="13">
        <v>0.5967930208269338</v>
      </c>
      <c r="D16" s="13">
        <v>0.5962727864583334</v>
      </c>
      <c r="E16" s="14">
        <v>2142</v>
      </c>
      <c r="F16" s="14">
        <v>3238</v>
      </c>
      <c r="G16" s="13">
        <f t="shared" si="2"/>
        <v>0.39814126394052046</v>
      </c>
      <c r="H16" s="13">
        <f t="shared" si="3"/>
        <v>0.6018587360594796</v>
      </c>
      <c r="I16" s="15">
        <v>0.402</v>
      </c>
      <c r="J16" s="15">
        <v>0.764</v>
      </c>
      <c r="K16" s="16">
        <v>0.32299999999999995</v>
      </c>
      <c r="L16" s="16">
        <v>0.47975352112676056</v>
      </c>
      <c r="M16" s="6"/>
      <c r="N16" s="6"/>
      <c r="O16" s="8" t="s">
        <v>13</v>
      </c>
      <c r="P16" s="8">
        <v>100</v>
      </c>
      <c r="Q16" s="9">
        <f t="shared" si="0"/>
        <v>59.679302082693376</v>
      </c>
      <c r="R16" s="9">
        <f t="shared" si="1"/>
        <v>35.5851437467362</v>
      </c>
      <c r="S16" s="9">
        <f t="shared" si="4"/>
        <v>19.43401269358465</v>
      </c>
      <c r="T16" s="9">
        <f t="shared" si="5"/>
        <v>13.714871853776508</v>
      </c>
      <c r="U16" s="5"/>
      <c r="V16" s="5"/>
    </row>
    <row r="17" spans="2:22" ht="12.75">
      <c r="B17" s="12" t="s">
        <v>14</v>
      </c>
      <c r="C17" s="13">
        <v>0.7782124288190146</v>
      </c>
      <c r="D17" s="13">
        <v>0.4732025324390397</v>
      </c>
      <c r="E17" s="14">
        <v>4922</v>
      </c>
      <c r="F17" s="14">
        <v>3318</v>
      </c>
      <c r="G17" s="13">
        <f t="shared" si="2"/>
        <v>0.5973300970873786</v>
      </c>
      <c r="H17" s="13">
        <f t="shared" si="3"/>
        <v>0.4026699029126214</v>
      </c>
      <c r="I17" s="15" t="s">
        <v>59</v>
      </c>
      <c r="J17" s="15">
        <v>0.619</v>
      </c>
      <c r="K17" s="16">
        <v>0.524</v>
      </c>
      <c r="L17" s="16">
        <v>0.4305555555555556</v>
      </c>
      <c r="M17" s="6"/>
      <c r="N17" s="6"/>
      <c r="O17" s="8" t="s">
        <v>14</v>
      </c>
      <c r="P17" s="8">
        <v>100</v>
      </c>
      <c r="Q17" s="9">
        <f t="shared" si="0"/>
        <v>77.82124288190147</v>
      </c>
      <c r="R17" s="9">
        <f t="shared" si="1"/>
        <v>36.82520920926937</v>
      </c>
      <c r="S17" s="9">
        <f>J17*R17</f>
        <v>22.794804500537737</v>
      </c>
      <c r="T17" s="9">
        <f t="shared" si="5"/>
        <v>17.240930328849327</v>
      </c>
      <c r="U17" s="5"/>
      <c r="V17" s="5"/>
    </row>
    <row r="18" spans="2:22" ht="12.75">
      <c r="B18" s="12" t="s">
        <v>15</v>
      </c>
      <c r="C18" s="13">
        <v>0.7539470423139012</v>
      </c>
      <c r="D18" s="13">
        <v>0.6273096579740532</v>
      </c>
      <c r="E18" s="14">
        <v>40874</v>
      </c>
      <c r="F18" s="14">
        <v>30115</v>
      </c>
      <c r="G18" s="13">
        <f t="shared" si="2"/>
        <v>0.575779346095874</v>
      </c>
      <c r="H18" s="13">
        <f t="shared" si="3"/>
        <v>0.424220653904126</v>
      </c>
      <c r="I18" s="15">
        <v>0.527</v>
      </c>
      <c r="J18" s="15">
        <v>0.779</v>
      </c>
      <c r="K18" s="16">
        <v>0.24300000000000002</v>
      </c>
      <c r="L18" s="16">
        <v>0.5458363427226279</v>
      </c>
      <c r="M18" s="6"/>
      <c r="N18" s="6"/>
      <c r="O18" s="8" t="s">
        <v>15</v>
      </c>
      <c r="P18" s="8">
        <v>100</v>
      </c>
      <c r="Q18" s="9">
        <f t="shared" si="0"/>
        <v>75.39470423139012</v>
      </c>
      <c r="R18" s="9">
        <f t="shared" si="1"/>
        <v>47.29582612444824</v>
      </c>
      <c r="S18" s="9">
        <f t="shared" si="4"/>
        <v>31.78735424701196</v>
      </c>
      <c r="T18" s="9">
        <f t="shared" si="5"/>
        <v>19.739712871052852</v>
      </c>
      <c r="U18" s="5"/>
      <c r="V18" s="5"/>
    </row>
    <row r="19" spans="2:22" ht="12.75">
      <c r="B19" s="12" t="s">
        <v>16</v>
      </c>
      <c r="C19" s="13">
        <v>0.7060261757514742</v>
      </c>
      <c r="D19" s="13">
        <v>0.6054746835443038</v>
      </c>
      <c r="E19" s="14">
        <v>37960</v>
      </c>
      <c r="F19" s="14">
        <v>5514</v>
      </c>
      <c r="G19" s="13">
        <f t="shared" si="2"/>
        <v>0.8731655702258821</v>
      </c>
      <c r="H19" s="13">
        <f t="shared" si="3"/>
        <v>0.12683442977411785</v>
      </c>
      <c r="I19" s="15">
        <v>0.544</v>
      </c>
      <c r="J19" s="15">
        <v>0.772</v>
      </c>
      <c r="K19" s="16">
        <v>0.381</v>
      </c>
      <c r="L19" s="16">
        <v>0.5291316214560241</v>
      </c>
      <c r="M19" s="6"/>
      <c r="N19" s="6"/>
      <c r="O19" s="8" t="s">
        <v>16</v>
      </c>
      <c r="P19" s="8">
        <v>100</v>
      </c>
      <c r="Q19" s="9">
        <f t="shared" si="0"/>
        <v>70.60261757514742</v>
      </c>
      <c r="R19" s="9">
        <f t="shared" si="1"/>
        <v>42.748097533711885</v>
      </c>
      <c r="S19" s="9">
        <f t="shared" si="4"/>
        <v>31.76533112501296</v>
      </c>
      <c r="T19" s="9">
        <f t="shared" si="5"/>
        <v>21.816210794733266</v>
      </c>
      <c r="U19" s="5"/>
      <c r="V19" s="5"/>
    </row>
    <row r="20" spans="2:22" ht="12.75">
      <c r="B20" s="12" t="s">
        <v>17</v>
      </c>
      <c r="C20" s="13">
        <v>0.8306874471426845</v>
      </c>
      <c r="D20" s="13">
        <v>0.6021853395820926</v>
      </c>
      <c r="E20" s="14">
        <v>16695</v>
      </c>
      <c r="F20" s="14">
        <v>9657</v>
      </c>
      <c r="G20" s="13">
        <f t="shared" si="2"/>
        <v>0.6335382513661202</v>
      </c>
      <c r="H20" s="13">
        <f t="shared" si="3"/>
        <v>0.3664617486338798</v>
      </c>
      <c r="I20" s="15">
        <v>0.489</v>
      </c>
      <c r="J20" s="15">
        <v>0.818</v>
      </c>
      <c r="K20" s="16">
        <v>0.363</v>
      </c>
      <c r="L20" s="16">
        <v>0.6074411541381929</v>
      </c>
      <c r="M20" s="6"/>
      <c r="N20" s="6"/>
      <c r="O20" s="8" t="s">
        <v>17</v>
      </c>
      <c r="P20" s="8">
        <v>100</v>
      </c>
      <c r="Q20" s="9">
        <f t="shared" si="0"/>
        <v>83.06874471426845</v>
      </c>
      <c r="R20" s="9">
        <f t="shared" si="1"/>
        <v>50.022780244419906</v>
      </c>
      <c r="S20" s="9">
        <f t="shared" si="4"/>
        <v>34.8875919538889</v>
      </c>
      <c r="T20" s="9">
        <f t="shared" si="5"/>
        <v>25.904938109377788</v>
      </c>
      <c r="U20" s="5"/>
      <c r="V20" s="5"/>
    </row>
    <row r="21" spans="2:22" ht="12.75">
      <c r="B21" s="12" t="s">
        <v>18</v>
      </c>
      <c r="C21" s="13">
        <v>0.7453747011745141</v>
      </c>
      <c r="D21" s="13">
        <v>0.6087558693375671</v>
      </c>
      <c r="E21" s="14">
        <v>12395</v>
      </c>
      <c r="F21" s="14">
        <v>6242</v>
      </c>
      <c r="G21" s="13">
        <f t="shared" si="2"/>
        <v>0.6650748511026453</v>
      </c>
      <c r="H21" s="13">
        <f t="shared" si="3"/>
        <v>0.3349251488973547</v>
      </c>
      <c r="I21" s="15">
        <v>0.538</v>
      </c>
      <c r="J21" s="15">
        <v>0.698</v>
      </c>
      <c r="K21" s="16">
        <v>0.341</v>
      </c>
      <c r="L21" s="16">
        <v>0.46534653465346537</v>
      </c>
      <c r="M21" s="6"/>
      <c r="N21" s="6"/>
      <c r="O21" s="8" t="s">
        <v>18</v>
      </c>
      <c r="P21" s="8">
        <v>100</v>
      </c>
      <c r="Q21" s="9">
        <f t="shared" si="0"/>
        <v>74.5374701174514</v>
      </c>
      <c r="R21" s="9">
        <f t="shared" si="1"/>
        <v>45.37512241957206</v>
      </c>
      <c r="S21" s="9">
        <f t="shared" si="4"/>
        <v>29.240272307643558</v>
      </c>
      <c r="T21" s="9">
        <f t="shared" si="5"/>
        <v>19.225428162415117</v>
      </c>
      <c r="U21" s="5"/>
      <c r="V21" s="5"/>
    </row>
    <row r="22" spans="2:22" ht="12.75">
      <c r="B22" s="12" t="s">
        <v>1</v>
      </c>
      <c r="C22" s="13">
        <v>0.6571979070918476</v>
      </c>
      <c r="D22" s="13">
        <v>0.5474568796550372</v>
      </c>
      <c r="E22" s="14">
        <v>17179</v>
      </c>
      <c r="F22" s="14">
        <v>6129</v>
      </c>
      <c r="G22" s="13">
        <f t="shared" si="2"/>
        <v>0.7370430753389394</v>
      </c>
      <c r="H22" s="13">
        <f t="shared" si="3"/>
        <v>0.2629569246610606</v>
      </c>
      <c r="I22" s="15">
        <v>0.567</v>
      </c>
      <c r="J22" s="15">
        <v>0.695</v>
      </c>
      <c r="K22" s="16">
        <v>0.18</v>
      </c>
      <c r="L22" s="16">
        <v>0.3821497009465188</v>
      </c>
      <c r="M22" s="6"/>
      <c r="N22" s="6"/>
      <c r="O22" s="8" t="s">
        <v>1</v>
      </c>
      <c r="P22" s="8">
        <v>100</v>
      </c>
      <c r="Q22" s="9">
        <f t="shared" si="0"/>
        <v>65.71979070918475</v>
      </c>
      <c r="R22" s="9">
        <f t="shared" si="1"/>
        <v>35.978751553232385</v>
      </c>
      <c r="S22" s="9">
        <f t="shared" si="4"/>
        <v>23.794242011213967</v>
      </c>
      <c r="T22" s="9">
        <f t="shared" si="5"/>
        <v>11.836758750481659</v>
      </c>
      <c r="U22" s="5"/>
      <c r="V22" s="5"/>
    </row>
    <row r="23" spans="2:22" ht="12.75">
      <c r="B23" s="12" t="s">
        <v>19</v>
      </c>
      <c r="C23" s="13">
        <v>0.5506081130289127</v>
      </c>
      <c r="D23" s="13">
        <v>0.6296634688594488</v>
      </c>
      <c r="E23" s="14">
        <v>24940</v>
      </c>
      <c r="F23" s="14">
        <v>3732</v>
      </c>
      <c r="G23" s="13">
        <f t="shared" si="2"/>
        <v>0.8698381696428571</v>
      </c>
      <c r="H23" s="13">
        <f t="shared" si="3"/>
        <v>0.1301618303571429</v>
      </c>
      <c r="I23" s="15" t="s">
        <v>59</v>
      </c>
      <c r="J23" s="15">
        <v>0.692</v>
      </c>
      <c r="K23" s="16">
        <v>0.456</v>
      </c>
      <c r="L23" s="16">
        <v>0.34264439863699464</v>
      </c>
      <c r="M23" s="6"/>
      <c r="N23" s="6"/>
      <c r="O23" s="8" t="s">
        <v>19</v>
      </c>
      <c r="P23" s="8">
        <v>100</v>
      </c>
      <c r="Q23" s="9">
        <f t="shared" si="0"/>
        <v>55.06081130289127</v>
      </c>
      <c r="R23" s="9">
        <f t="shared" si="1"/>
        <v>34.66978144319406</v>
      </c>
      <c r="S23" s="9">
        <f>J23*R23</f>
        <v>23.991488758690288</v>
      </c>
      <c r="T23" s="9">
        <f t="shared" si="5"/>
        <v>12.390944219236502</v>
      </c>
      <c r="U23" s="5"/>
      <c r="V23" s="5"/>
    </row>
    <row r="24" spans="2:22" ht="12.75">
      <c r="B24" s="12" t="s">
        <v>20</v>
      </c>
      <c r="C24" s="13">
        <v>0.7554819766352221</v>
      </c>
      <c r="D24" s="13">
        <v>0.5526731819488359</v>
      </c>
      <c r="E24" s="14">
        <v>4315</v>
      </c>
      <c r="F24" s="14">
        <v>1135</v>
      </c>
      <c r="G24" s="13">
        <f t="shared" si="2"/>
        <v>0.791743119266055</v>
      </c>
      <c r="H24" s="13">
        <f t="shared" si="3"/>
        <v>0.208256880733945</v>
      </c>
      <c r="I24" s="15">
        <v>0.648</v>
      </c>
      <c r="J24" s="15">
        <v>0.756</v>
      </c>
      <c r="K24" s="16">
        <v>0.47100000000000003</v>
      </c>
      <c r="L24" s="16">
        <v>0.5557990867579908</v>
      </c>
      <c r="M24" s="6"/>
      <c r="N24" s="6"/>
      <c r="O24" s="8" t="s">
        <v>20</v>
      </c>
      <c r="P24" s="8">
        <v>100</v>
      </c>
      <c r="Q24" s="9">
        <f t="shared" si="0"/>
        <v>75.54819766352222</v>
      </c>
      <c r="R24" s="9">
        <f t="shared" si="1"/>
        <v>41.75346279319843</v>
      </c>
      <c r="S24" s="9">
        <f t="shared" si="4"/>
        <v>30.626509712173565</v>
      </c>
      <c r="T24" s="9">
        <f t="shared" si="5"/>
        <v>22.469170616376225</v>
      </c>
      <c r="U24" s="5"/>
      <c r="V24" s="5"/>
    </row>
    <row r="25" spans="2:22" ht="12.75">
      <c r="B25" s="12" t="s">
        <v>21</v>
      </c>
      <c r="C25" s="13">
        <v>0.7168517714214804</v>
      </c>
      <c r="D25" s="13">
        <v>0.5760564210360882</v>
      </c>
      <c r="E25" s="14">
        <v>16421</v>
      </c>
      <c r="F25" s="14">
        <v>8963</v>
      </c>
      <c r="G25" s="13">
        <f t="shared" si="2"/>
        <v>0.6469035612984557</v>
      </c>
      <c r="H25" s="13">
        <f t="shared" si="3"/>
        <v>0.3530964387015443</v>
      </c>
      <c r="I25" s="15">
        <v>0.554</v>
      </c>
      <c r="J25" s="15">
        <v>0.828</v>
      </c>
      <c r="K25" s="16">
        <v>0.135</v>
      </c>
      <c r="L25" s="16">
        <v>0.5547569051849459</v>
      </c>
      <c r="M25" s="6"/>
      <c r="N25" s="6"/>
      <c r="O25" s="8" t="s">
        <v>21</v>
      </c>
      <c r="P25" s="8">
        <v>100</v>
      </c>
      <c r="Q25" s="9">
        <f t="shared" si="0"/>
        <v>71.68517714214804</v>
      </c>
      <c r="R25" s="9">
        <f t="shared" si="1"/>
        <v>41.2947065858438</v>
      </c>
      <c r="S25" s="9">
        <f t="shared" si="4"/>
        <v>30.196819262922524</v>
      </c>
      <c r="T25" s="9">
        <f t="shared" si="5"/>
        <v>16.788042385215675</v>
      </c>
      <c r="U25" s="5"/>
      <c r="V25" s="5"/>
    </row>
    <row r="26" spans="2:22" ht="12.75">
      <c r="B26" s="12" t="s">
        <v>22</v>
      </c>
      <c r="C26" s="13">
        <v>0.7499672121591886</v>
      </c>
      <c r="D26" s="13">
        <v>0.7149734060459166</v>
      </c>
      <c r="E26" s="14">
        <v>36547</v>
      </c>
      <c r="F26" s="14">
        <v>9153</v>
      </c>
      <c r="G26" s="13">
        <f t="shared" si="2"/>
        <v>0.7997155361050329</v>
      </c>
      <c r="H26" s="13">
        <f t="shared" si="3"/>
        <v>0.20028446389496712</v>
      </c>
      <c r="I26" s="15">
        <v>0.568</v>
      </c>
      <c r="J26" s="15">
        <v>0.827</v>
      </c>
      <c r="K26" s="16">
        <v>0.21600000000000003</v>
      </c>
      <c r="L26" s="16">
        <v>0.6312289838950269</v>
      </c>
      <c r="M26" s="6"/>
      <c r="N26" s="6"/>
      <c r="O26" s="8" t="s">
        <v>22</v>
      </c>
      <c r="P26" s="8">
        <v>100</v>
      </c>
      <c r="Q26" s="9">
        <f t="shared" si="0"/>
        <v>74.99672121591885</v>
      </c>
      <c r="R26" s="9">
        <f t="shared" si="1"/>
        <v>53.62066121002156</v>
      </c>
      <c r="S26" s="9">
        <f t="shared" si="4"/>
        <v>41.562786006194834</v>
      </c>
      <c r="T26" s="9">
        <f t="shared" si="5"/>
        <v>29.38761141066666</v>
      </c>
      <c r="U26" s="5"/>
      <c r="V26" s="5"/>
    </row>
    <row r="27" spans="2:22" ht="12.75">
      <c r="B27" s="12" t="s">
        <v>23</v>
      </c>
      <c r="C27" s="13">
        <v>0.7250423663534125</v>
      </c>
      <c r="D27" s="13">
        <v>0.579395382707788</v>
      </c>
      <c r="E27" s="14">
        <v>35640</v>
      </c>
      <c r="F27" s="14">
        <v>15498</v>
      </c>
      <c r="G27" s="13">
        <f t="shared" si="2"/>
        <v>0.6969376979936642</v>
      </c>
      <c r="H27" s="13">
        <f t="shared" si="3"/>
        <v>0.30306230200633577</v>
      </c>
      <c r="I27" s="15">
        <v>0.499</v>
      </c>
      <c r="J27" s="15">
        <v>0.77</v>
      </c>
      <c r="K27" s="16">
        <v>0.209</v>
      </c>
      <c r="L27" s="16">
        <v>0.5521935577904096</v>
      </c>
      <c r="M27" s="6"/>
      <c r="N27" s="6"/>
      <c r="O27" s="8" t="s">
        <v>23</v>
      </c>
      <c r="P27" s="8">
        <v>100</v>
      </c>
      <c r="Q27" s="9">
        <f t="shared" si="0"/>
        <v>72.50423663534124</v>
      </c>
      <c r="R27" s="9">
        <f t="shared" si="1"/>
        <v>42.008619933269564</v>
      </c>
      <c r="S27" s="9">
        <f t="shared" si="4"/>
        <v>28.896474273063284</v>
      </c>
      <c r="T27" s="9">
        <f t="shared" si="5"/>
        <v>18.827613502298508</v>
      </c>
      <c r="U27" s="5"/>
      <c r="V27" s="5"/>
    </row>
    <row r="28" spans="2:22" ht="12.75">
      <c r="B28" s="12" t="s">
        <v>24</v>
      </c>
      <c r="C28" s="13">
        <v>0.847350727397138</v>
      </c>
      <c r="D28" s="13">
        <v>0.49070631970260226</v>
      </c>
      <c r="E28" s="14">
        <v>19278</v>
      </c>
      <c r="F28" s="14">
        <v>6373</v>
      </c>
      <c r="G28" s="13">
        <f t="shared" si="2"/>
        <v>0.7515496471872442</v>
      </c>
      <c r="H28" s="13">
        <f t="shared" si="3"/>
        <v>0.24845035281275585</v>
      </c>
      <c r="I28" s="15">
        <v>0.576</v>
      </c>
      <c r="J28" s="15">
        <v>0.801</v>
      </c>
      <c r="K28" s="16">
        <v>0.35</v>
      </c>
      <c r="L28" s="16">
        <v>0.52202154626109</v>
      </c>
      <c r="M28" s="6"/>
      <c r="N28" s="6"/>
      <c r="O28" s="8" t="s">
        <v>24</v>
      </c>
      <c r="P28" s="8">
        <v>100</v>
      </c>
      <c r="Q28" s="9">
        <f t="shared" si="0"/>
        <v>84.7350727397138</v>
      </c>
      <c r="R28" s="9">
        <f t="shared" si="1"/>
        <v>41.58003569383726</v>
      </c>
      <c r="S28" s="9">
        <f t="shared" si="4"/>
        <v>30.981229319690957</v>
      </c>
      <c r="T28" s="9">
        <f t="shared" si="5"/>
        <v>19.928593120678688</v>
      </c>
      <c r="U28" s="5"/>
      <c r="V28" s="5"/>
    </row>
    <row r="29" spans="2:22" ht="12.75">
      <c r="B29" s="12" t="s">
        <v>25</v>
      </c>
      <c r="C29" s="13">
        <v>0.5596077796535696</v>
      </c>
      <c r="D29" s="13">
        <v>0.5968701317093896</v>
      </c>
      <c r="E29" s="14">
        <v>6825</v>
      </c>
      <c r="F29" s="14">
        <v>9433</v>
      </c>
      <c r="G29" s="13">
        <f t="shared" si="2"/>
        <v>0.41979333251322426</v>
      </c>
      <c r="H29" s="13">
        <f t="shared" si="3"/>
        <v>0.5802066674867757</v>
      </c>
      <c r="I29" s="15">
        <v>0.587</v>
      </c>
      <c r="J29" s="15">
        <v>0.739</v>
      </c>
      <c r="K29" s="16">
        <v>0.29</v>
      </c>
      <c r="L29" s="16">
        <v>0.43933395435491385</v>
      </c>
      <c r="M29" s="6"/>
      <c r="N29" s="6"/>
      <c r="O29" s="8" t="s">
        <v>25</v>
      </c>
      <c r="P29" s="8">
        <v>100</v>
      </c>
      <c r="Q29" s="9">
        <f t="shared" si="0"/>
        <v>55.960777965356954</v>
      </c>
      <c r="R29" s="9">
        <f t="shared" si="1"/>
        <v>33.401316914742516</v>
      </c>
      <c r="S29" s="9">
        <f t="shared" si="4"/>
        <v>21.73786384992531</v>
      </c>
      <c r="T29" s="9">
        <f t="shared" si="5"/>
        <v>11.780290366959525</v>
      </c>
      <c r="U29" s="5"/>
      <c r="V29" s="5"/>
    </row>
    <row r="30" spans="2:22" ht="12.75">
      <c r="B30" s="12" t="s">
        <v>26</v>
      </c>
      <c r="C30" s="13">
        <v>0.7238167413021013</v>
      </c>
      <c r="D30" s="13">
        <v>0.546519014507683</v>
      </c>
      <c r="E30" s="14">
        <v>21458</v>
      </c>
      <c r="F30" s="14">
        <v>9614</v>
      </c>
      <c r="G30" s="13">
        <f t="shared" si="2"/>
        <v>0.6905895983522142</v>
      </c>
      <c r="H30" s="13">
        <f t="shared" si="3"/>
        <v>0.30941040164778577</v>
      </c>
      <c r="I30" s="15">
        <v>0.548</v>
      </c>
      <c r="J30" s="15">
        <v>0.747</v>
      </c>
      <c r="K30" s="16">
        <v>0.457</v>
      </c>
      <c r="L30" s="16">
        <v>0.49825211641325867</v>
      </c>
      <c r="M30" s="6"/>
      <c r="N30" s="6"/>
      <c r="O30" s="8" t="s">
        <v>26</v>
      </c>
      <c r="P30" s="8">
        <v>100</v>
      </c>
      <c r="Q30" s="9">
        <f t="shared" si="0"/>
        <v>72.38167413021013</v>
      </c>
      <c r="R30" s="9">
        <f t="shared" si="1"/>
        <v>39.55796121405869</v>
      </c>
      <c r="S30" s="9">
        <f t="shared" si="4"/>
        <v>27.114107738047565</v>
      </c>
      <c r="T30" s="9">
        <f t="shared" si="5"/>
        <v>19.2049266492132</v>
      </c>
      <c r="U30" s="5"/>
      <c r="V30" s="5"/>
    </row>
    <row r="31" spans="2:22" ht="12.75">
      <c r="B31" s="12" t="s">
        <v>27</v>
      </c>
      <c r="C31" s="13">
        <v>0.7847855757488686</v>
      </c>
      <c r="D31" s="13">
        <v>0.5767834452713742</v>
      </c>
      <c r="E31" s="14">
        <v>4995</v>
      </c>
      <c r="F31" s="14">
        <v>862</v>
      </c>
      <c r="G31" s="13">
        <f t="shared" si="2"/>
        <v>0.8528256786750896</v>
      </c>
      <c r="H31" s="13">
        <f t="shared" si="3"/>
        <v>0.14717432132491037</v>
      </c>
      <c r="I31" s="15" t="s">
        <v>59</v>
      </c>
      <c r="J31" s="15">
        <v>0.689</v>
      </c>
      <c r="K31" s="16">
        <v>0.311</v>
      </c>
      <c r="L31" s="16">
        <v>0.3817903596021423</v>
      </c>
      <c r="M31" s="6"/>
      <c r="N31" s="6"/>
      <c r="O31" s="8" t="s">
        <v>27</v>
      </c>
      <c r="P31" s="8">
        <v>100</v>
      </c>
      <c r="Q31" s="9">
        <f t="shared" si="0"/>
        <v>78.47855757488686</v>
      </c>
      <c r="R31" s="9">
        <f t="shared" si="1"/>
        <v>45.26513281797114</v>
      </c>
      <c r="S31" s="9">
        <f>J31*R31</f>
        <v>31.187676511582115</v>
      </c>
      <c r="T31" s="9">
        <f t="shared" si="5"/>
        <v>16.81019550272955</v>
      </c>
      <c r="U31" s="5"/>
      <c r="V31" s="5"/>
    </row>
    <row r="32" spans="2:22" ht="12.75">
      <c r="B32" s="12" t="s">
        <v>28</v>
      </c>
      <c r="C32" s="13">
        <v>0.8629740057951539</v>
      </c>
      <c r="D32" s="13">
        <v>0.6103141288804834</v>
      </c>
      <c r="E32" s="14">
        <v>9887</v>
      </c>
      <c r="F32" s="14">
        <v>2734</v>
      </c>
      <c r="G32" s="13">
        <f t="shared" si="2"/>
        <v>0.7833769114967118</v>
      </c>
      <c r="H32" s="13">
        <f t="shared" si="3"/>
        <v>0.21662308850328815</v>
      </c>
      <c r="I32" s="15" t="s">
        <v>59</v>
      </c>
      <c r="J32" s="15">
        <v>0.744</v>
      </c>
      <c r="K32" s="16">
        <v>0.418</v>
      </c>
      <c r="L32" s="16">
        <v>0.4383966706822911</v>
      </c>
      <c r="M32" s="6"/>
      <c r="N32" s="6"/>
      <c r="O32" s="8" t="s">
        <v>28</v>
      </c>
      <c r="P32" s="8">
        <v>100</v>
      </c>
      <c r="Q32" s="9">
        <f t="shared" si="0"/>
        <v>86.2974005795154</v>
      </c>
      <c r="R32" s="9">
        <f t="shared" si="1"/>
        <v>52.66852285933707</v>
      </c>
      <c r="S32" s="9">
        <f>J32*R32</f>
        <v>39.18538100734678</v>
      </c>
      <c r="T32" s="9">
        <f t="shared" si="5"/>
        <v>22.856995007189948</v>
      </c>
      <c r="U32" s="5"/>
      <c r="V32" s="5"/>
    </row>
    <row r="33" spans="2:22" ht="12.75">
      <c r="B33" s="12" t="s">
        <v>29</v>
      </c>
      <c r="C33" s="13">
        <v>0.706576471186613</v>
      </c>
      <c r="D33" s="13">
        <v>0.3706174486694834</v>
      </c>
      <c r="E33" s="14">
        <v>3070</v>
      </c>
      <c r="F33" s="14">
        <v>1101</v>
      </c>
      <c r="G33" s="13">
        <f t="shared" si="2"/>
        <v>0.7360345240949413</v>
      </c>
      <c r="H33" s="13">
        <f t="shared" si="3"/>
        <v>0.2639654759050587</v>
      </c>
      <c r="I33" s="15">
        <v>0.493</v>
      </c>
      <c r="J33" s="15">
        <v>0.734</v>
      </c>
      <c r="K33" s="16">
        <v>0.295</v>
      </c>
      <c r="L33" s="16">
        <v>0.37233630375823323</v>
      </c>
      <c r="M33" s="6"/>
      <c r="N33" s="6"/>
      <c r="O33" s="8" t="s">
        <v>29</v>
      </c>
      <c r="P33" s="8">
        <v>100</v>
      </c>
      <c r="Q33" s="9">
        <f t="shared" si="0"/>
        <v>70.6576471186613</v>
      </c>
      <c r="R33" s="9">
        <f t="shared" si="1"/>
        <v>26.186956904106925</v>
      </c>
      <c r="S33" s="9">
        <f t="shared" si="4"/>
        <v>17.555325305065303</v>
      </c>
      <c r="T33" s="9">
        <f aca="true" t="shared" si="6" ref="T33:T55">((R33*G33)*L33)+((R33*H33)*K33)</f>
        <v>9.215771210872203</v>
      </c>
      <c r="U33" s="5"/>
      <c r="V33" s="5"/>
    </row>
    <row r="34" spans="2:22" ht="12.75">
      <c r="B34" s="12" t="s">
        <v>30</v>
      </c>
      <c r="C34" s="13">
        <v>0.7296368352788586</v>
      </c>
      <c r="D34" s="13">
        <v>0.5941393089399044</v>
      </c>
      <c r="E34" s="14">
        <v>7144</v>
      </c>
      <c r="F34" s="14">
        <v>884</v>
      </c>
      <c r="G34" s="13">
        <f t="shared" si="2"/>
        <v>0.8898854010961634</v>
      </c>
      <c r="H34" s="13">
        <f t="shared" si="3"/>
        <v>0.11011459890383657</v>
      </c>
      <c r="I34" s="15">
        <v>0.644</v>
      </c>
      <c r="J34" s="15">
        <v>0.792</v>
      </c>
      <c r="K34" s="16">
        <v>0.309</v>
      </c>
      <c r="L34" s="16">
        <v>0.6082358795720328</v>
      </c>
      <c r="M34" s="6"/>
      <c r="N34" s="6"/>
      <c r="O34" s="8" t="s">
        <v>30</v>
      </c>
      <c r="P34" s="8">
        <v>100</v>
      </c>
      <c r="Q34" s="9">
        <f t="shared" si="0"/>
        <v>72.96368352788586</v>
      </c>
      <c r="R34" s="9">
        <f t="shared" si="1"/>
        <v>43.35059250896799</v>
      </c>
      <c r="S34" s="9">
        <f t="shared" si="4"/>
        <v>33.62718636736008</v>
      </c>
      <c r="T34" s="9">
        <f t="shared" si="6"/>
        <v>24.938973386910476</v>
      </c>
      <c r="U34" s="5"/>
      <c r="V34" s="5"/>
    </row>
    <row r="35" spans="2:22" ht="12.75">
      <c r="B35" s="12" t="s">
        <v>31</v>
      </c>
      <c r="C35" s="13">
        <v>0.7963472693121005</v>
      </c>
      <c r="D35" s="13">
        <v>0.6881401757396142</v>
      </c>
      <c r="E35" s="14">
        <v>20061</v>
      </c>
      <c r="F35" s="14">
        <v>11633</v>
      </c>
      <c r="G35" s="13">
        <f t="shared" si="2"/>
        <v>0.632958919669338</v>
      </c>
      <c r="H35" s="13">
        <f t="shared" si="3"/>
        <v>0.36704108033066196</v>
      </c>
      <c r="I35" s="15">
        <v>0.58</v>
      </c>
      <c r="J35" s="15">
        <v>0.835</v>
      </c>
      <c r="K35" s="16">
        <v>0.142</v>
      </c>
      <c r="L35" s="16">
        <v>0.5756794389149605</v>
      </c>
      <c r="M35" s="6"/>
      <c r="N35" s="6"/>
      <c r="O35" s="8" t="s">
        <v>31</v>
      </c>
      <c r="P35" s="8">
        <v>100</v>
      </c>
      <c r="Q35" s="9">
        <f t="shared" si="0"/>
        <v>79.63472693121005</v>
      </c>
      <c r="R35" s="9">
        <f t="shared" si="1"/>
        <v>54.799854985419074</v>
      </c>
      <c r="S35" s="9">
        <f t="shared" si="4"/>
        <v>40.62886042899291</v>
      </c>
      <c r="T35" s="9">
        <f t="shared" si="6"/>
        <v>22.824209150028313</v>
      </c>
      <c r="U35" s="5"/>
      <c r="V35" s="5"/>
    </row>
    <row r="36" spans="2:22" ht="12.75">
      <c r="B36" s="12" t="s">
        <v>32</v>
      </c>
      <c r="C36" s="13">
        <v>0.5937800027431079</v>
      </c>
      <c r="D36" s="13">
        <v>0.6449997121308078</v>
      </c>
      <c r="E36" s="14">
        <v>6207</v>
      </c>
      <c r="F36" s="14">
        <v>3863</v>
      </c>
      <c r="G36" s="13">
        <f t="shared" si="2"/>
        <v>0.6163853028798411</v>
      </c>
      <c r="H36" s="13">
        <f t="shared" si="3"/>
        <v>0.38361469712015894</v>
      </c>
      <c r="I36" s="15">
        <v>0.515</v>
      </c>
      <c r="J36" s="15">
        <v>0.685</v>
      </c>
      <c r="K36" s="16">
        <v>0.222</v>
      </c>
      <c r="L36" s="16">
        <v>0.3588257292445774</v>
      </c>
      <c r="M36" s="6"/>
      <c r="N36" s="6"/>
      <c r="O36" s="8" t="s">
        <v>32</v>
      </c>
      <c r="P36" s="8">
        <v>100</v>
      </c>
      <c r="Q36" s="9">
        <f t="shared" si="0"/>
        <v>59.37800027431079</v>
      </c>
      <c r="R36" s="9">
        <f t="shared" si="1"/>
        <v>38.29879308383349</v>
      </c>
      <c r="S36" s="9">
        <f t="shared" si="4"/>
        <v>23.73703667790913</v>
      </c>
      <c r="T36" s="9">
        <f t="shared" si="6"/>
        <v>11.732351492408739</v>
      </c>
      <c r="U36" s="5"/>
      <c r="V36" s="5"/>
    </row>
    <row r="37" spans="2:22" ht="12.75">
      <c r="B37" s="12" t="s">
        <v>33</v>
      </c>
      <c r="C37" s="13">
        <v>0.5924953255141935</v>
      </c>
      <c r="D37" s="13">
        <v>0.7128882187448283</v>
      </c>
      <c r="E37" s="14">
        <v>79271</v>
      </c>
      <c r="F37" s="14">
        <v>27183</v>
      </c>
      <c r="G37" s="13">
        <f t="shared" si="2"/>
        <v>0.7446502714787607</v>
      </c>
      <c r="H37" s="13">
        <f t="shared" si="3"/>
        <v>0.25534972852123927</v>
      </c>
      <c r="I37" s="15">
        <v>0.623</v>
      </c>
      <c r="J37" s="15">
        <v>0.775</v>
      </c>
      <c r="K37" s="16">
        <v>0.26</v>
      </c>
      <c r="L37" s="16">
        <v>0.5156024786566962</v>
      </c>
      <c r="M37" s="6"/>
      <c r="N37" s="6"/>
      <c r="O37" s="8" t="s">
        <v>33</v>
      </c>
      <c r="P37" s="8">
        <v>100</v>
      </c>
      <c r="Q37" s="9">
        <f t="shared" si="0"/>
        <v>59.24953255141935</v>
      </c>
      <c r="R37" s="9">
        <f t="shared" si="1"/>
        <v>42.238293722045064</v>
      </c>
      <c r="S37" s="9">
        <f t="shared" si="4"/>
        <v>31.09527603564599</v>
      </c>
      <c r="T37" s="9">
        <f t="shared" si="6"/>
        <v>19.021358988615066</v>
      </c>
      <c r="U37" s="5"/>
      <c r="V37" s="5"/>
    </row>
    <row r="38" spans="2:22" ht="12.75">
      <c r="B38" s="12" t="s">
        <v>34</v>
      </c>
      <c r="C38" s="13">
        <v>0.597791154668922</v>
      </c>
      <c r="D38" s="13">
        <v>0.6452423755508535</v>
      </c>
      <c r="E38" s="14">
        <v>34303</v>
      </c>
      <c r="F38" s="14">
        <v>13649</v>
      </c>
      <c r="G38" s="13">
        <f t="shared" si="2"/>
        <v>0.7153611945278612</v>
      </c>
      <c r="H38" s="13">
        <f t="shared" si="3"/>
        <v>0.2846388054721388</v>
      </c>
      <c r="I38" s="15">
        <v>0.524</v>
      </c>
      <c r="J38" s="15">
        <v>0.797</v>
      </c>
      <c r="K38" s="16">
        <v>0.21600000000000003</v>
      </c>
      <c r="L38" s="16">
        <v>0.5593501015466333</v>
      </c>
      <c r="M38" s="6"/>
      <c r="N38" s="6"/>
      <c r="O38" s="8" t="s">
        <v>34</v>
      </c>
      <c r="P38" s="8">
        <v>100</v>
      </c>
      <c r="Q38" s="9">
        <f aca="true" t="shared" si="7" ref="Q38:Q55">C38*P38</f>
        <v>59.77911546689219</v>
      </c>
      <c r="R38" s="9">
        <f aca="true" t="shared" si="8" ref="R38:R55">D38*Q38</f>
        <v>38.572018472186286</v>
      </c>
      <c r="S38" s="9">
        <f t="shared" si="4"/>
        <v>27.744606261650212</v>
      </c>
      <c r="T38" s="9">
        <f t="shared" si="6"/>
        <v>17.805589662681832</v>
      </c>
      <c r="U38" s="5"/>
      <c r="V38" s="5"/>
    </row>
    <row r="39" spans="2:22" ht="12.75">
      <c r="B39" s="12" t="s">
        <v>35</v>
      </c>
      <c r="C39" s="13">
        <v>0.8449682683590208</v>
      </c>
      <c r="D39" s="13">
        <v>0.6948837209302325</v>
      </c>
      <c r="E39" s="14">
        <v>4796</v>
      </c>
      <c r="F39" s="14">
        <v>2590</v>
      </c>
      <c r="G39" s="13">
        <f t="shared" si="2"/>
        <v>0.6493365827240726</v>
      </c>
      <c r="H39" s="13">
        <f t="shared" si="3"/>
        <v>0.3506634172759274</v>
      </c>
      <c r="I39" s="15" t="s">
        <v>59</v>
      </c>
      <c r="J39" s="15">
        <v>0.735</v>
      </c>
      <c r="K39" s="16">
        <v>0.475</v>
      </c>
      <c r="L39" s="16">
        <v>0.4232287554539788</v>
      </c>
      <c r="M39" s="6"/>
      <c r="N39" s="6"/>
      <c r="O39" s="8" t="s">
        <v>35</v>
      </c>
      <c r="P39" s="8">
        <v>100</v>
      </c>
      <c r="Q39" s="9">
        <f t="shared" si="7"/>
        <v>84.49682683590208</v>
      </c>
      <c r="R39" s="9">
        <f t="shared" si="8"/>
        <v>58.71546943852917</v>
      </c>
      <c r="S39" s="9">
        <f>J39*R39</f>
        <v>43.15587003731894</v>
      </c>
      <c r="T39" s="9">
        <f t="shared" si="6"/>
        <v>25.91601221866724</v>
      </c>
      <c r="U39" s="5"/>
      <c r="V39" s="5"/>
    </row>
    <row r="40" spans="2:22" ht="12.75">
      <c r="B40" s="12" t="s">
        <v>36</v>
      </c>
      <c r="C40" s="13">
        <v>0.6954192405665396</v>
      </c>
      <c r="D40" s="13">
        <v>0.5505625226823663</v>
      </c>
      <c r="E40" s="14">
        <v>52575</v>
      </c>
      <c r="F40" s="14">
        <v>15445</v>
      </c>
      <c r="G40" s="13">
        <f t="shared" si="2"/>
        <v>0.7729344310496913</v>
      </c>
      <c r="H40" s="13">
        <f t="shared" si="3"/>
        <v>0.22706556895030872</v>
      </c>
      <c r="I40" s="15">
        <v>0.59</v>
      </c>
      <c r="J40" s="15">
        <v>0.761</v>
      </c>
      <c r="K40" s="16">
        <v>0.259</v>
      </c>
      <c r="L40" s="16">
        <v>0.50393262737876</v>
      </c>
      <c r="M40" s="6"/>
      <c r="N40" s="6"/>
      <c r="O40" s="8" t="s">
        <v>36</v>
      </c>
      <c r="P40" s="8">
        <v>100</v>
      </c>
      <c r="Q40" s="9">
        <f t="shared" si="7"/>
        <v>69.54192405665395</v>
      </c>
      <c r="R40" s="9">
        <f t="shared" si="8"/>
        <v>38.28717714081694</v>
      </c>
      <c r="S40" s="9">
        <f t="shared" si="4"/>
        <v>27.649919162133962</v>
      </c>
      <c r="T40" s="9">
        <f t="shared" si="6"/>
        <v>17.164787071882003</v>
      </c>
      <c r="U40" s="5"/>
      <c r="V40" s="5"/>
    </row>
    <row r="41" spans="2:22" ht="12.75">
      <c r="B41" s="12" t="s">
        <v>37</v>
      </c>
      <c r="C41" s="13">
        <v>0.7312369979196671</v>
      </c>
      <c r="D41" s="13">
        <v>0.5071716534569289</v>
      </c>
      <c r="E41" s="14">
        <v>12243</v>
      </c>
      <c r="F41" s="14">
        <v>6862</v>
      </c>
      <c r="G41" s="13">
        <f t="shared" si="2"/>
        <v>0.6408270086364826</v>
      </c>
      <c r="H41" s="13">
        <f t="shared" si="3"/>
        <v>0.35917299136351744</v>
      </c>
      <c r="I41" s="15">
        <v>0.448</v>
      </c>
      <c r="J41" s="15">
        <v>0.691</v>
      </c>
      <c r="K41" s="16">
        <v>0.212</v>
      </c>
      <c r="L41" s="16">
        <v>0.3720285594288114</v>
      </c>
      <c r="M41" s="6"/>
      <c r="N41" s="6"/>
      <c r="O41" s="8" t="s">
        <v>37</v>
      </c>
      <c r="P41" s="8">
        <v>100</v>
      </c>
      <c r="Q41" s="9">
        <f t="shared" si="7"/>
        <v>73.12369979196671</v>
      </c>
      <c r="R41" s="9">
        <f t="shared" si="8"/>
        <v>37.08626773037985</v>
      </c>
      <c r="S41" s="9">
        <f t="shared" si="4"/>
        <v>22.389757271919873</v>
      </c>
      <c r="T41" s="9">
        <f t="shared" si="6"/>
        <v>11.665508620640132</v>
      </c>
      <c r="U41" s="5"/>
      <c r="V41" s="5"/>
    </row>
    <row r="42" spans="2:22" ht="12.75">
      <c r="B42" s="12" t="s">
        <v>38</v>
      </c>
      <c r="C42" s="13">
        <v>0.6655591686695885</v>
      </c>
      <c r="D42" s="13">
        <v>0.4721222724721883</v>
      </c>
      <c r="E42" s="14">
        <v>9470</v>
      </c>
      <c r="F42" s="14">
        <v>4802</v>
      </c>
      <c r="G42" s="13">
        <f t="shared" si="2"/>
        <v>0.6635369955156951</v>
      </c>
      <c r="H42" s="13">
        <f t="shared" si="3"/>
        <v>0.3364630044843049</v>
      </c>
      <c r="I42" s="15">
        <v>0.43</v>
      </c>
      <c r="J42" s="15">
        <v>0.78</v>
      </c>
      <c r="K42" s="16">
        <v>0.217</v>
      </c>
      <c r="L42" s="16">
        <v>0.5032041501373207</v>
      </c>
      <c r="M42" s="6"/>
      <c r="N42" s="6"/>
      <c r="O42" s="8" t="s">
        <v>38</v>
      </c>
      <c r="P42" s="8">
        <v>100</v>
      </c>
      <c r="Q42" s="9">
        <f t="shared" si="7"/>
        <v>66.55591686695885</v>
      </c>
      <c r="R42" s="9">
        <f t="shared" si="8"/>
        <v>31.42253071769866</v>
      </c>
      <c r="S42" s="9">
        <f t="shared" si="4"/>
        <v>20.809192276982916</v>
      </c>
      <c r="T42" s="9">
        <f t="shared" si="6"/>
        <v>12.786049022918291</v>
      </c>
      <c r="U42" s="5"/>
      <c r="V42" s="5"/>
    </row>
    <row r="43" spans="2:22" ht="12.75">
      <c r="B43" s="12" t="s">
        <v>39</v>
      </c>
      <c r="C43" s="13">
        <v>0.7485843413531835</v>
      </c>
      <c r="D43" s="13">
        <v>0.622670311611642</v>
      </c>
      <c r="E43" s="14">
        <v>67808</v>
      </c>
      <c r="F43" s="14">
        <v>17398</v>
      </c>
      <c r="G43" s="13">
        <f t="shared" si="2"/>
        <v>0.7958125014670329</v>
      </c>
      <c r="H43" s="13">
        <f t="shared" si="3"/>
        <v>0.20418749853296714</v>
      </c>
      <c r="I43" s="15">
        <v>0.683</v>
      </c>
      <c r="J43" s="15">
        <v>0.817</v>
      </c>
      <c r="K43" s="16">
        <v>0.441</v>
      </c>
      <c r="L43" s="16">
        <v>0.6122164552095348</v>
      </c>
      <c r="M43" s="6"/>
      <c r="N43" s="6"/>
      <c r="O43" s="8" t="s">
        <v>39</v>
      </c>
      <c r="P43" s="8">
        <v>100</v>
      </c>
      <c r="Q43" s="9">
        <f t="shared" si="7"/>
        <v>74.85843413531835</v>
      </c>
      <c r="R43" s="9">
        <f t="shared" si="8"/>
        <v>46.61212450979826</v>
      </c>
      <c r="S43" s="9">
        <f t="shared" si="4"/>
        <v>36.80674556844014</v>
      </c>
      <c r="T43" s="9">
        <f t="shared" si="6"/>
        <v>26.907137659286605</v>
      </c>
      <c r="U43" s="5"/>
      <c r="V43" s="5"/>
    </row>
    <row r="44" spans="2:22" ht="12.75">
      <c r="B44" s="12" t="s">
        <v>40</v>
      </c>
      <c r="C44" s="13">
        <v>0.6860426103002852</v>
      </c>
      <c r="D44" s="13">
        <v>0.6782958029389999</v>
      </c>
      <c r="E44" s="14">
        <v>6520</v>
      </c>
      <c r="F44" s="14">
        <v>1581</v>
      </c>
      <c r="G44" s="13">
        <f t="shared" si="2"/>
        <v>0.8048389087766943</v>
      </c>
      <c r="H44" s="13">
        <f t="shared" si="3"/>
        <v>0.19516109122330572</v>
      </c>
      <c r="I44" s="15" t="s">
        <v>59</v>
      </c>
      <c r="J44" s="15">
        <v>0.796</v>
      </c>
      <c r="K44" s="16">
        <v>0.14400000000000002</v>
      </c>
      <c r="L44" s="16">
        <v>0.6460187353629977</v>
      </c>
      <c r="M44" s="6"/>
      <c r="N44" s="6"/>
      <c r="O44" s="8" t="s">
        <v>40</v>
      </c>
      <c r="P44" s="8">
        <v>100</v>
      </c>
      <c r="Q44" s="9">
        <f t="shared" si="7"/>
        <v>68.60426103002852</v>
      </c>
      <c r="R44" s="9">
        <f t="shared" si="8"/>
        <v>46.53398232039994</v>
      </c>
      <c r="S44" s="9">
        <f>J44*R44</f>
        <v>37.04104992703836</v>
      </c>
      <c r="T44" s="9">
        <f t="shared" si="6"/>
        <v>25.50267963268482</v>
      </c>
      <c r="U44" s="5"/>
      <c r="V44" s="5"/>
    </row>
    <row r="45" spans="2:22" ht="12.75">
      <c r="B45" s="12" t="s">
        <v>41</v>
      </c>
      <c r="C45" s="13">
        <v>0.5179417181949744</v>
      </c>
      <c r="D45" s="13">
        <v>0.6124705403124909</v>
      </c>
      <c r="E45" s="14">
        <v>16764</v>
      </c>
      <c r="F45" s="14">
        <v>6811</v>
      </c>
      <c r="G45" s="13">
        <f t="shared" si="2"/>
        <v>0.7110922587486744</v>
      </c>
      <c r="H45" s="13">
        <f t="shared" si="3"/>
        <v>0.28890774125132557</v>
      </c>
      <c r="I45" s="15">
        <v>0.525</v>
      </c>
      <c r="J45" s="15">
        <v>0.76</v>
      </c>
      <c r="K45" s="16">
        <v>0.165</v>
      </c>
      <c r="L45" s="16">
        <v>0.5430823593367763</v>
      </c>
      <c r="M45" s="6"/>
      <c r="N45" s="6"/>
      <c r="O45" s="8" t="s">
        <v>41</v>
      </c>
      <c r="P45" s="8">
        <v>100</v>
      </c>
      <c r="Q45" s="9">
        <f t="shared" si="7"/>
        <v>51.794171819497436</v>
      </c>
      <c r="R45" s="9">
        <f t="shared" si="8"/>
        <v>31.722404399325587</v>
      </c>
      <c r="S45" s="9">
        <f t="shared" si="4"/>
        <v>21.955288016000935</v>
      </c>
      <c r="T45" s="9">
        <f t="shared" si="6"/>
        <v>13.762810793818932</v>
      </c>
      <c r="U45" s="5"/>
      <c r="V45" s="5"/>
    </row>
    <row r="46" spans="2:22" ht="12.75">
      <c r="B46" s="12" t="s">
        <v>42</v>
      </c>
      <c r="C46" s="13">
        <v>0.7192017082785808</v>
      </c>
      <c r="D46" s="13">
        <v>0.6392464678178964</v>
      </c>
      <c r="E46" s="14">
        <v>4758</v>
      </c>
      <c r="F46" s="14">
        <v>1192</v>
      </c>
      <c r="G46" s="13">
        <f t="shared" si="2"/>
        <v>0.7996638655462185</v>
      </c>
      <c r="H46" s="13">
        <f t="shared" si="3"/>
        <v>0.2003361344537815</v>
      </c>
      <c r="I46" s="15" t="s">
        <v>59</v>
      </c>
      <c r="J46" s="15">
        <v>0.684</v>
      </c>
      <c r="K46" s="16">
        <v>0.626</v>
      </c>
      <c r="L46" s="16">
        <v>0.42136498516320475</v>
      </c>
      <c r="M46" s="6"/>
      <c r="N46" s="6"/>
      <c r="O46" s="8" t="s">
        <v>42</v>
      </c>
      <c r="P46" s="8">
        <v>100</v>
      </c>
      <c r="Q46" s="9">
        <f t="shared" si="7"/>
        <v>71.92017082785807</v>
      </c>
      <c r="R46" s="9">
        <f t="shared" si="8"/>
        <v>45.97471516656799</v>
      </c>
      <c r="S46" s="9">
        <f>J46*R46</f>
        <v>31.446705173932507</v>
      </c>
      <c r="T46" s="9">
        <f t="shared" si="6"/>
        <v>21.256904843305982</v>
      </c>
      <c r="U46" s="5"/>
      <c r="V46" s="5"/>
    </row>
    <row r="47" spans="2:22" ht="12.75">
      <c r="B47" s="12" t="s">
        <v>43</v>
      </c>
      <c r="C47" s="13">
        <v>0.5487109868544854</v>
      </c>
      <c r="D47" s="13">
        <v>0.555768280632411</v>
      </c>
      <c r="E47" s="14">
        <v>21709</v>
      </c>
      <c r="F47" s="14">
        <v>7385</v>
      </c>
      <c r="G47" s="13">
        <f t="shared" si="2"/>
        <v>0.7461675946930638</v>
      </c>
      <c r="H47" s="13">
        <f t="shared" si="3"/>
        <v>0.2538324053069362</v>
      </c>
      <c r="I47" s="15">
        <v>0.541</v>
      </c>
      <c r="J47" s="15">
        <v>0.742</v>
      </c>
      <c r="K47" s="16">
        <v>0.226</v>
      </c>
      <c r="L47" s="16">
        <v>0.471316198206323</v>
      </c>
      <c r="M47" s="6"/>
      <c r="N47" s="6"/>
      <c r="O47" s="8" t="s">
        <v>43</v>
      </c>
      <c r="P47" s="8">
        <v>100</v>
      </c>
      <c r="Q47" s="9">
        <f t="shared" si="7"/>
        <v>54.87109868544854</v>
      </c>
      <c r="R47" s="9">
        <f t="shared" si="8"/>
        <v>30.49561617282308</v>
      </c>
      <c r="S47" s="9">
        <f t="shared" si="4"/>
        <v>21.071851303737304</v>
      </c>
      <c r="T47" s="9">
        <f t="shared" si="6"/>
        <v>12.474140234078678</v>
      </c>
      <c r="U47" s="5"/>
      <c r="V47" s="5"/>
    </row>
    <row r="48" spans="2:22" ht="12.75">
      <c r="B48" s="12" t="s">
        <v>44</v>
      </c>
      <c r="C48" s="13">
        <v>0.6056625741843076</v>
      </c>
      <c r="D48" s="13">
        <v>0.5123716096447564</v>
      </c>
      <c r="E48" s="14">
        <v>57936</v>
      </c>
      <c r="F48" s="14">
        <v>39811</v>
      </c>
      <c r="G48" s="13">
        <f t="shared" si="2"/>
        <v>0.5927138428800884</v>
      </c>
      <c r="H48" s="13">
        <f t="shared" si="3"/>
        <v>0.40728615711991156</v>
      </c>
      <c r="I48" s="15">
        <v>0.412</v>
      </c>
      <c r="J48" s="15">
        <v>0.725</v>
      </c>
      <c r="K48" s="16">
        <v>0.174</v>
      </c>
      <c r="L48" s="16">
        <v>0.4530693427357382</v>
      </c>
      <c r="M48" s="6"/>
      <c r="N48" s="6"/>
      <c r="O48" s="8" t="s">
        <v>44</v>
      </c>
      <c r="P48" s="8">
        <v>100</v>
      </c>
      <c r="Q48" s="9">
        <f t="shared" si="7"/>
        <v>60.56625741843076</v>
      </c>
      <c r="R48" s="9">
        <f t="shared" si="8"/>
        <v>31.032430803640032</v>
      </c>
      <c r="S48" s="9">
        <f t="shared" si="4"/>
        <v>18.542480452862435</v>
      </c>
      <c r="T48" s="9">
        <f t="shared" si="6"/>
        <v>10.532663422167499</v>
      </c>
      <c r="U48" s="5"/>
      <c r="V48" s="5"/>
    </row>
    <row r="49" spans="2:22" ht="12.75">
      <c r="B49" s="12" t="s">
        <v>45</v>
      </c>
      <c r="C49" s="13">
        <v>0.8321868163727894</v>
      </c>
      <c r="D49" s="13">
        <v>0.4167880271434326</v>
      </c>
      <c r="E49" s="14">
        <v>13400</v>
      </c>
      <c r="F49" s="14">
        <v>4261</v>
      </c>
      <c r="G49" s="13">
        <f t="shared" si="2"/>
        <v>0.758733933525848</v>
      </c>
      <c r="H49" s="13">
        <f t="shared" si="3"/>
        <v>0.24126606647415205</v>
      </c>
      <c r="I49" s="15">
        <v>0.396</v>
      </c>
      <c r="J49" s="15">
        <v>0.659</v>
      </c>
      <c r="K49" s="16">
        <v>0.359</v>
      </c>
      <c r="L49" s="16">
        <v>0.5199859747545582</v>
      </c>
      <c r="M49" s="6"/>
      <c r="N49" s="6"/>
      <c r="O49" s="8" t="s">
        <v>45</v>
      </c>
      <c r="P49" s="8">
        <v>100</v>
      </c>
      <c r="Q49" s="9">
        <f t="shared" si="7"/>
        <v>83.21868163727893</v>
      </c>
      <c r="R49" s="9">
        <f t="shared" si="8"/>
        <v>34.68455014107889</v>
      </c>
      <c r="S49" s="9">
        <f t="shared" si="4"/>
        <v>20.65628063324056</v>
      </c>
      <c r="T49" s="9">
        <f t="shared" si="6"/>
        <v>16.688315978386868</v>
      </c>
      <c r="U49" s="5"/>
      <c r="V49" s="5"/>
    </row>
    <row r="50" spans="2:22" ht="12.75">
      <c r="B50" s="12" t="s">
        <v>46</v>
      </c>
      <c r="C50" s="13">
        <v>0.8025846153846153</v>
      </c>
      <c r="D50" s="13">
        <v>0.49803972817564035</v>
      </c>
      <c r="E50" s="14">
        <v>5192</v>
      </c>
      <c r="F50" s="14">
        <v>172</v>
      </c>
      <c r="G50" s="13">
        <f t="shared" si="2"/>
        <v>0.9679343773303505</v>
      </c>
      <c r="H50" s="13">
        <f t="shared" si="3"/>
        <v>0.03206562266964952</v>
      </c>
      <c r="I50" s="15" t="s">
        <v>59</v>
      </c>
      <c r="J50" s="15">
        <v>0.789</v>
      </c>
      <c r="K50" s="16">
        <v>0.28300000000000003</v>
      </c>
      <c r="L50" s="16">
        <v>0.5994224422442245</v>
      </c>
      <c r="M50" s="6"/>
      <c r="N50" s="6"/>
      <c r="O50" s="8" t="s">
        <v>46</v>
      </c>
      <c r="P50" s="8">
        <v>100</v>
      </c>
      <c r="Q50" s="9">
        <f t="shared" si="7"/>
        <v>80.25846153846153</v>
      </c>
      <c r="R50" s="9">
        <f t="shared" si="8"/>
        <v>39.97190236841047</v>
      </c>
      <c r="S50" s="9">
        <f>J50*R50</f>
        <v>31.537830968675863</v>
      </c>
      <c r="T50" s="9">
        <f t="shared" si="6"/>
        <v>23.554489119843357</v>
      </c>
      <c r="U50" s="5"/>
      <c r="V50" s="5"/>
    </row>
    <row r="51" spans="2:22" ht="12.75">
      <c r="B51" s="12" t="s">
        <v>47</v>
      </c>
      <c r="C51" s="13">
        <v>0.7360651770589659</v>
      </c>
      <c r="D51" s="13">
        <v>0.5614077124672407</v>
      </c>
      <c r="E51" s="14">
        <v>31091</v>
      </c>
      <c r="F51" s="14">
        <v>8658</v>
      </c>
      <c r="G51" s="13">
        <f t="shared" si="2"/>
        <v>0.7821831995773478</v>
      </c>
      <c r="H51" s="13">
        <f t="shared" si="3"/>
        <v>0.21781680042265217</v>
      </c>
      <c r="I51" s="15">
        <v>0.548</v>
      </c>
      <c r="J51" s="15">
        <v>0.81</v>
      </c>
      <c r="K51" s="16">
        <v>0.261</v>
      </c>
      <c r="L51" s="16">
        <v>0.5833758113297312</v>
      </c>
      <c r="M51" s="6"/>
      <c r="N51" s="6"/>
      <c r="O51" s="8" t="s">
        <v>47</v>
      </c>
      <c r="P51" s="8">
        <v>100</v>
      </c>
      <c r="Q51" s="9">
        <f t="shared" si="7"/>
        <v>73.6065177058966</v>
      </c>
      <c r="R51" s="9">
        <f t="shared" si="8"/>
        <v>41.32326672794686</v>
      </c>
      <c r="S51" s="9">
        <f t="shared" si="4"/>
        <v>31.11360979331333</v>
      </c>
      <c r="T51" s="9">
        <f t="shared" si="6"/>
        <v>21.205321252533338</v>
      </c>
      <c r="U51" s="5"/>
      <c r="V51" s="5"/>
    </row>
    <row r="52" spans="2:22" ht="12.75">
      <c r="B52" s="12" t="s">
        <v>48</v>
      </c>
      <c r="C52" s="13">
        <v>0.7414346485977024</v>
      </c>
      <c r="D52" s="13">
        <v>0.5216022789217324</v>
      </c>
      <c r="E52" s="14">
        <v>14492</v>
      </c>
      <c r="F52" s="14">
        <v>12930</v>
      </c>
      <c r="G52" s="13">
        <f t="shared" si="2"/>
        <v>0.5284807818539858</v>
      </c>
      <c r="H52" s="13">
        <f t="shared" si="3"/>
        <v>0.47151921814601416</v>
      </c>
      <c r="I52" s="15">
        <v>0.384</v>
      </c>
      <c r="J52" s="15">
        <v>0.835</v>
      </c>
      <c r="K52" s="16">
        <v>0.299</v>
      </c>
      <c r="L52" s="16">
        <v>0.6117886178861789</v>
      </c>
      <c r="M52" s="6"/>
      <c r="N52" s="6"/>
      <c r="O52" s="8" t="s">
        <v>48</v>
      </c>
      <c r="P52" s="8">
        <v>100</v>
      </c>
      <c r="Q52" s="9">
        <f t="shared" si="7"/>
        <v>74.14346485977023</v>
      </c>
      <c r="R52" s="9">
        <f t="shared" si="8"/>
        <v>38.673400238009535</v>
      </c>
      <c r="S52" s="9">
        <f t="shared" si="4"/>
        <v>24.068190797821323</v>
      </c>
      <c r="T52" s="9">
        <f t="shared" si="6"/>
        <v>17.95616698482221</v>
      </c>
      <c r="U52" s="5"/>
      <c r="V52" s="5"/>
    </row>
    <row r="53" spans="2:22" ht="12.75">
      <c r="B53" s="12" t="s">
        <v>49</v>
      </c>
      <c r="C53" s="13">
        <v>0.7573588210654583</v>
      </c>
      <c r="D53" s="13">
        <v>0.5341763663361594</v>
      </c>
      <c r="E53" s="14">
        <v>11775</v>
      </c>
      <c r="F53" s="14">
        <v>1151</v>
      </c>
      <c r="G53" s="13">
        <f t="shared" si="2"/>
        <v>0.9109546650162463</v>
      </c>
      <c r="H53" s="13">
        <f t="shared" si="3"/>
        <v>0.08904533498375367</v>
      </c>
      <c r="I53" s="15">
        <v>0.416</v>
      </c>
      <c r="J53" s="15">
        <v>0.727</v>
      </c>
      <c r="K53" s="16">
        <v>0.419</v>
      </c>
      <c r="L53" s="16">
        <v>0.3780383430332078</v>
      </c>
      <c r="M53" s="6"/>
      <c r="N53" s="6"/>
      <c r="O53" s="8" t="s">
        <v>49</v>
      </c>
      <c r="P53" s="8">
        <v>100</v>
      </c>
      <c r="Q53" s="9">
        <f t="shared" si="7"/>
        <v>75.73588210654583</v>
      </c>
      <c r="R53" s="9">
        <f t="shared" si="8"/>
        <v>40.45631830493841</v>
      </c>
      <c r="S53" s="9">
        <f t="shared" si="4"/>
        <v>28.29138257241604</v>
      </c>
      <c r="T53" s="9">
        <f t="shared" si="6"/>
        <v>15.441601711542983</v>
      </c>
      <c r="U53" s="5"/>
      <c r="V53" s="5"/>
    </row>
    <row r="54" spans="2:22" ht="12.75">
      <c r="B54" s="12" t="s">
        <v>50</v>
      </c>
      <c r="C54" s="13">
        <v>0.7806157965194109</v>
      </c>
      <c r="D54" s="13">
        <v>0.5536665659441149</v>
      </c>
      <c r="E54" s="14">
        <v>26777</v>
      </c>
      <c r="F54" s="14">
        <v>6397</v>
      </c>
      <c r="G54" s="13">
        <f t="shared" si="2"/>
        <v>0.8071682643033701</v>
      </c>
      <c r="H54" s="13">
        <f t="shared" si="3"/>
        <v>0.19283173569662992</v>
      </c>
      <c r="I54" s="15">
        <v>0.451</v>
      </c>
      <c r="J54" s="15">
        <v>0.798</v>
      </c>
      <c r="K54" s="16">
        <v>0.32299999999999995</v>
      </c>
      <c r="L54" s="16">
        <v>0.5435168738898757</v>
      </c>
      <c r="M54" s="6"/>
      <c r="N54" s="6"/>
      <c r="O54" s="8" t="s">
        <v>50</v>
      </c>
      <c r="P54" s="8">
        <v>100</v>
      </c>
      <c r="Q54" s="9">
        <f t="shared" si="7"/>
        <v>78.06157965194109</v>
      </c>
      <c r="R54" s="9">
        <f t="shared" si="8"/>
        <v>43.220086738063216</v>
      </c>
      <c r="S54" s="9">
        <f t="shared" si="4"/>
        <v>31.59766031007156</v>
      </c>
      <c r="T54" s="9">
        <f t="shared" si="6"/>
        <v>21.653013745118667</v>
      </c>
      <c r="U54" s="5"/>
      <c r="V54" s="5"/>
    </row>
    <row r="55" spans="2:22" ht="12.75">
      <c r="B55" s="12" t="s">
        <v>51</v>
      </c>
      <c r="C55" s="13">
        <v>0.7654648498733871</v>
      </c>
      <c r="D55" s="13">
        <v>0.5410343759677919</v>
      </c>
      <c r="E55" s="14">
        <v>1178</v>
      </c>
      <c r="F55" s="14">
        <v>2330</v>
      </c>
      <c r="G55" s="13">
        <f t="shared" si="2"/>
        <v>0.33580387685290763</v>
      </c>
      <c r="H55" s="13">
        <f t="shared" si="3"/>
        <v>0.6641961231470923</v>
      </c>
      <c r="I55" s="15">
        <v>0.556</v>
      </c>
      <c r="J55" s="15" t="s">
        <v>59</v>
      </c>
      <c r="K55" s="16">
        <v>0.46799999999999997</v>
      </c>
      <c r="L55" s="16">
        <v>0.49504950495049505</v>
      </c>
      <c r="M55" s="6"/>
      <c r="N55" s="6"/>
      <c r="O55" s="8" t="s">
        <v>51</v>
      </c>
      <c r="P55" s="8">
        <v>100</v>
      </c>
      <c r="Q55" s="9">
        <f t="shared" si="7"/>
        <v>76.54648498733872</v>
      </c>
      <c r="R55" s="9">
        <f t="shared" si="8"/>
        <v>41.414279737652755</v>
      </c>
      <c r="S55" s="9" t="s">
        <v>59</v>
      </c>
      <c r="T55" s="9">
        <f t="shared" si="6"/>
        <v>19.758062430025515</v>
      </c>
      <c r="U55" s="5"/>
      <c r="V55" s="5"/>
    </row>
    <row r="56" spans="2:22" ht="12.75">
      <c r="B56" s="12" t="s">
        <v>2</v>
      </c>
      <c r="C56" s="13">
        <v>0.6720008347534233</v>
      </c>
      <c r="D56" s="13">
        <v>0.5721321700389828</v>
      </c>
      <c r="E56" s="14">
        <v>1042094</v>
      </c>
      <c r="F56" s="14">
        <f>SUM(F6:F55)</f>
        <v>472169</v>
      </c>
      <c r="G56" s="13">
        <f t="shared" si="2"/>
        <v>0.688185605802955</v>
      </c>
      <c r="H56" s="13">
        <f t="shared" si="3"/>
        <v>0.31181439419704504</v>
      </c>
      <c r="I56" s="15">
        <v>0.551</v>
      </c>
      <c r="J56" s="15">
        <v>0.741</v>
      </c>
      <c r="K56" s="16">
        <v>0.313</v>
      </c>
      <c r="L56" s="16">
        <v>0.52</v>
      </c>
      <c r="M56" s="6"/>
      <c r="N56" s="6"/>
      <c r="O56" s="8" t="s">
        <v>2</v>
      </c>
      <c r="P56" s="8">
        <v>100</v>
      </c>
      <c r="Q56" s="9">
        <f>C56*P56</f>
        <v>67.20008347534232</v>
      </c>
      <c r="R56" s="9">
        <f>D56*Q56</f>
        <v>38.44732958554839</v>
      </c>
      <c r="S56" s="9">
        <f t="shared" si="4"/>
        <v>26.211669374081097</v>
      </c>
      <c r="T56" s="9">
        <f>((R56*G56)*L56)+((R56*H56)*K56)</f>
        <v>17.5110062123603</v>
      </c>
      <c r="U56" s="5"/>
      <c r="V56" s="5"/>
    </row>
  </sheetData>
  <mergeCells count="1">
    <mergeCell ref="B1:L1"/>
  </mergeCells>
  <printOptions/>
  <pageMargins left="0.75" right="0.75" top="0.5" bottom="0.17" header="0.5" footer="0.17"/>
  <pageSetup fitToHeight="2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2002-10-04T20:06:31Z</cp:lastPrinted>
  <dcterms:created xsi:type="dcterms:W3CDTF">2002-06-28T20:58:18Z</dcterms:created>
  <dcterms:modified xsi:type="dcterms:W3CDTF">2002-11-06T14:38:30Z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1341704629</vt:i4>
  </property>
  <property fmtid="{D5CDD505-2E9C-101B-9397-08002B2CF9AE}" pid="4" name="_EmailSubje">
    <vt:lpwstr>Special Analyses Section (cont.)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